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a.toussaint\Downloads\"/>
    </mc:Choice>
  </mc:AlternateContent>
  <bookViews>
    <workbookView xWindow="0" yWindow="0" windowWidth="28800" windowHeight="11715" tabRatio="851" firstSheet="1" activeTab="1"/>
  </bookViews>
  <sheets>
    <sheet name="Macro-commandes" sheetId="14" state="hidden" r:id="rId1"/>
    <sheet name="Coordonnées" sheetId="13" r:id="rId2"/>
    <sheet name="Résultats" sheetId="23" r:id="rId3"/>
    <sheet name="Ordinaire GE" sheetId="29" r:id="rId4"/>
    <sheet name="Extraordinaire GE" sheetId="30" r:id="rId5"/>
    <sheet name="DO fonctions" sheetId="25" r:id="rId6"/>
    <sheet name="RO fonctions" sheetId="31" r:id="rId7"/>
    <sheet name="DE fonctions" sheetId="32" r:id="rId8"/>
    <sheet name="RE fonctions" sheetId="33" r:id="rId9"/>
    <sheet name="Actif" sheetId="15" r:id="rId10"/>
    <sheet name="Passif" sheetId="16" r:id="rId11"/>
    <sheet name="Charges" sheetId="17" r:id="rId12"/>
    <sheet name="Produits" sheetId="18" r:id="rId13"/>
    <sheet name="Commentaires" sheetId="26" r:id="rId14"/>
    <sheet name="Glossaire" sheetId="27" r:id="rId15"/>
  </sheets>
  <definedNames>
    <definedName name="_xlnm.Print_Area" localSheetId="1">Coordonnées!$A$1:$V$39</definedName>
  </definedNames>
  <calcPr calcId="181029"/>
  <webPublishObjects count="1">
    <webPublishObject id="23250" divId="synthèse analytique brouillon au 27 07 06_23250" destinationFile="D:\documents professionnels\cabinet Courard\synthese analytique\synthèse analytique web.htm"/>
  </webPublishObjects>
</workbook>
</file>

<file path=xl/calcChain.xml><?xml version="1.0" encoding="utf-8"?>
<calcChain xmlns="http://schemas.openxmlformats.org/spreadsheetml/2006/main">
  <c r="X3" i="27" l="1"/>
  <c r="X2" i="27"/>
  <c r="X1" i="27"/>
  <c r="X3" i="26"/>
  <c r="X2" i="26"/>
  <c r="X1" i="26"/>
  <c r="J3" i="18"/>
  <c r="J2" i="18"/>
  <c r="J1" i="18"/>
  <c r="J3" i="17"/>
  <c r="J2" i="17"/>
  <c r="J1" i="17"/>
  <c r="J3" i="16"/>
  <c r="J2" i="16"/>
  <c r="J1" i="16"/>
  <c r="J3" i="15"/>
  <c r="J2" i="15"/>
  <c r="J1" i="15"/>
  <c r="I3" i="33"/>
  <c r="I2" i="33"/>
  <c r="I1" i="33"/>
  <c r="I3" i="32"/>
  <c r="I2" i="32"/>
  <c r="I1" i="32"/>
  <c r="I3" i="31"/>
  <c r="I2" i="31"/>
  <c r="I1" i="31"/>
  <c r="I3" i="25"/>
  <c r="I2" i="25"/>
  <c r="I1" i="25"/>
  <c r="W3" i="30"/>
  <c r="W2" i="30"/>
  <c r="W1" i="30"/>
  <c r="W3" i="29"/>
  <c r="W2" i="29"/>
  <c r="W1" i="29"/>
  <c r="W3" i="23"/>
  <c r="W2" i="23"/>
  <c r="W1" i="23"/>
  <c r="V2" i="13"/>
  <c r="Y3" i="27"/>
  <c r="Y1" i="27"/>
  <c r="Y3" i="26"/>
  <c r="Y1" i="26"/>
  <c r="K3" i="18"/>
  <c r="K1" i="18"/>
  <c r="K3" i="17"/>
  <c r="K1" i="17"/>
  <c r="K3" i="16"/>
  <c r="K1" i="16"/>
  <c r="K3" i="15"/>
  <c r="K1" i="15"/>
  <c r="J3" i="33"/>
  <c r="J1" i="33"/>
  <c r="J3" i="32"/>
  <c r="J1" i="32"/>
  <c r="J3" i="31"/>
  <c r="J1" i="31"/>
  <c r="J3" i="25"/>
  <c r="J1" i="25"/>
  <c r="X1" i="30"/>
  <c r="X3" i="30"/>
  <c r="X3" i="23"/>
  <c r="X1" i="23"/>
  <c r="X3" i="29"/>
  <c r="X1" i="29"/>
  <c r="G1" i="27"/>
  <c r="G1" i="26"/>
  <c r="C1" i="18"/>
  <c r="C1" i="17"/>
  <c r="C1" i="16"/>
  <c r="C1" i="15"/>
  <c r="E1" i="33"/>
  <c r="E1" i="32"/>
  <c r="E1" i="31"/>
  <c r="E1" i="25"/>
  <c r="G1" i="30"/>
  <c r="G1" i="29"/>
  <c r="G1" i="23"/>
  <c r="E6" i="33" l="1"/>
  <c r="F6" i="33"/>
  <c r="G6" i="33"/>
  <c r="H6" i="33"/>
  <c r="I6" i="33"/>
  <c r="H49" i="15"/>
  <c r="H47" i="15" s="1"/>
  <c r="H43" i="15" s="1"/>
  <c r="H63" i="18"/>
  <c r="H48" i="18"/>
  <c r="H51" i="18" s="1"/>
  <c r="H42" i="18"/>
  <c r="H31" i="18"/>
  <c r="H14" i="18"/>
  <c r="H19" i="18" s="1"/>
  <c r="H63" i="17"/>
  <c r="H49" i="17"/>
  <c r="H44" i="17"/>
  <c r="H52" i="17" s="1"/>
  <c r="H34" i="17"/>
  <c r="H14" i="17"/>
  <c r="H19" i="17" s="1"/>
  <c r="H45" i="16"/>
  <c r="H44" i="16" s="1"/>
  <c r="H35" i="16"/>
  <c r="H25" i="16"/>
  <c r="H21" i="16"/>
  <c r="H16" i="16"/>
  <c r="H59" i="15"/>
  <c r="H39" i="15"/>
  <c r="H35" i="15"/>
  <c r="H29" i="15"/>
  <c r="H14" i="15"/>
  <c r="A3" i="33"/>
  <c r="A1" i="33"/>
  <c r="I6" i="32"/>
  <c r="H6" i="32"/>
  <c r="G6" i="32"/>
  <c r="F6" i="32"/>
  <c r="E6" i="32"/>
  <c r="A3" i="32"/>
  <c r="A1" i="32"/>
  <c r="I6" i="31"/>
  <c r="H6" i="31"/>
  <c r="G6" i="31"/>
  <c r="F6" i="31"/>
  <c r="E6" i="31"/>
  <c r="A3" i="31"/>
  <c r="A1" i="31"/>
  <c r="F6" i="25"/>
  <c r="G6" i="25"/>
  <c r="H6" i="25"/>
  <c r="I6" i="25"/>
  <c r="E6" i="25"/>
  <c r="T26" i="30"/>
  <c r="T29" i="30" s="1"/>
  <c r="Q26" i="30"/>
  <c r="Q29" i="30" s="1"/>
  <c r="N26" i="30"/>
  <c r="N29" i="30" s="1"/>
  <c r="K26" i="30"/>
  <c r="K29" i="30" s="1"/>
  <c r="H26" i="30"/>
  <c r="H29" i="30" s="1"/>
  <c r="N18" i="30"/>
  <c r="K18" i="30"/>
  <c r="T15" i="30"/>
  <c r="T18" i="30" s="1"/>
  <c r="Q15" i="30"/>
  <c r="Q18" i="30" s="1"/>
  <c r="N15" i="30"/>
  <c r="K15" i="30"/>
  <c r="H15" i="30"/>
  <c r="H18" i="30" s="1"/>
  <c r="T7" i="30"/>
  <c r="Q7" i="30"/>
  <c r="N7" i="30"/>
  <c r="K7" i="30"/>
  <c r="H7" i="30"/>
  <c r="T26" i="29"/>
  <c r="T9" i="23" s="1"/>
  <c r="Q26" i="29"/>
  <c r="Q29" i="29" s="1"/>
  <c r="N26" i="29"/>
  <c r="N29" i="29" s="1"/>
  <c r="K26" i="29"/>
  <c r="K29" i="29" s="1"/>
  <c r="H26" i="29"/>
  <c r="T15" i="29"/>
  <c r="T18" i="29" s="1"/>
  <c r="Q15" i="29"/>
  <c r="Q18" i="29" s="1"/>
  <c r="N15" i="29"/>
  <c r="N18" i="29" s="1"/>
  <c r="K15" i="29"/>
  <c r="K18" i="29" s="1"/>
  <c r="H15" i="29"/>
  <c r="H18" i="29" s="1"/>
  <c r="T7" i="29"/>
  <c r="Q7" i="29"/>
  <c r="N7" i="29"/>
  <c r="K7" i="29"/>
  <c r="H7" i="29"/>
  <c r="K7" i="23"/>
  <c r="N7" i="23"/>
  <c r="Q7" i="23"/>
  <c r="T7" i="23"/>
  <c r="H7" i="23"/>
  <c r="A3" i="25"/>
  <c r="A1" i="25"/>
  <c r="A3" i="27"/>
  <c r="A1" i="27"/>
  <c r="A1" i="18"/>
  <c r="A3" i="18"/>
  <c r="F14" i="18"/>
  <c r="F19" i="18" s="1"/>
  <c r="F31" i="18"/>
  <c r="F42" i="18"/>
  <c r="F48" i="18"/>
  <c r="F63" i="18"/>
  <c r="A1" i="17"/>
  <c r="A3" i="17"/>
  <c r="F14" i="17"/>
  <c r="F19" i="17" s="1"/>
  <c r="F34" i="17"/>
  <c r="F44" i="17"/>
  <c r="F49" i="17"/>
  <c r="F63" i="17"/>
  <c r="A1" i="16"/>
  <c r="A3" i="16"/>
  <c r="F16" i="16"/>
  <c r="F21" i="16"/>
  <c r="F25" i="16"/>
  <c r="F35" i="16"/>
  <c r="F45" i="16"/>
  <c r="F44" i="16" s="1"/>
  <c r="A1" i="15"/>
  <c r="A3" i="15"/>
  <c r="F14" i="15"/>
  <c r="F29" i="15"/>
  <c r="F35" i="15"/>
  <c r="F39" i="15"/>
  <c r="F49" i="15"/>
  <c r="F47" i="15" s="1"/>
  <c r="F59" i="15"/>
  <c r="A1" i="14"/>
  <c r="F51" i="18" l="1"/>
  <c r="H33" i="18"/>
  <c r="H55" i="18" s="1"/>
  <c r="H65" i="18" s="1"/>
  <c r="F33" i="18"/>
  <c r="F35" i="18" s="1"/>
  <c r="F52" i="17"/>
  <c r="F54" i="17" s="1"/>
  <c r="F36" i="17"/>
  <c r="F33" i="16"/>
  <c r="H33" i="16"/>
  <c r="H10" i="16"/>
  <c r="F10" i="16"/>
  <c r="F57" i="16" s="1"/>
  <c r="F43" i="15"/>
  <c r="F10" i="15"/>
  <c r="H10" i="15"/>
  <c r="Q9" i="23"/>
  <c r="N9" i="23"/>
  <c r="H9" i="23"/>
  <c r="J2" i="33"/>
  <c r="X2" i="30"/>
  <c r="Y2" i="27"/>
  <c r="K2" i="16"/>
  <c r="F6" i="16" s="1"/>
  <c r="H6" i="16" s="1"/>
  <c r="Y2" i="26"/>
  <c r="K2" i="15"/>
  <c r="F6" i="15" s="1"/>
  <c r="H6" i="15" s="1"/>
  <c r="J2" i="32"/>
  <c r="I7" i="32" s="1"/>
  <c r="H7" i="32" s="1"/>
  <c r="G7" i="32" s="1"/>
  <c r="F7" i="32" s="1"/>
  <c r="E7" i="32" s="1"/>
  <c r="X2" i="23"/>
  <c r="T8" i="23" s="1"/>
  <c r="Q8" i="23" s="1"/>
  <c r="N8" i="23" s="1"/>
  <c r="K8" i="23" s="1"/>
  <c r="H8" i="23" s="1"/>
  <c r="K2" i="18"/>
  <c r="F5" i="18" s="1"/>
  <c r="H5" i="18" s="1"/>
  <c r="J2" i="31"/>
  <c r="I7" i="31" s="1"/>
  <c r="H7" i="31" s="1"/>
  <c r="G7" i="31" s="1"/>
  <c r="F7" i="31" s="1"/>
  <c r="E7" i="31" s="1"/>
  <c r="X2" i="29"/>
  <c r="K2" i="17"/>
  <c r="F5" i="17" s="1"/>
  <c r="H5" i="17" s="1"/>
  <c r="J2" i="25"/>
  <c r="I7" i="25" s="1"/>
  <c r="H7" i="25" s="1"/>
  <c r="G7" i="25" s="1"/>
  <c r="F7" i="25" s="1"/>
  <c r="E7" i="25" s="1"/>
  <c r="H54" i="17"/>
  <c r="H53" i="18"/>
  <c r="F55" i="18"/>
  <c r="F65" i="18" s="1"/>
  <c r="K10" i="23"/>
  <c r="N10" i="23"/>
  <c r="Q10" i="23"/>
  <c r="F38" i="17"/>
  <c r="F56" i="17"/>
  <c r="H66" i="15"/>
  <c r="H21" i="17"/>
  <c r="H21" i="18"/>
  <c r="H36" i="17"/>
  <c r="F21" i="18"/>
  <c r="I7" i="33"/>
  <c r="H7" i="33" s="1"/>
  <c r="G7" i="33" s="1"/>
  <c r="F7" i="33" s="1"/>
  <c r="E7" i="33" s="1"/>
  <c r="K9" i="23"/>
  <c r="F21" i="17"/>
  <c r="H29" i="29"/>
  <c r="H10" i="23" s="1"/>
  <c r="T29" i="29"/>
  <c r="T10" i="23" s="1"/>
  <c r="F53" i="18" l="1"/>
  <c r="H57" i="16"/>
  <c r="F66" i="15"/>
  <c r="T21" i="29"/>
  <c r="Q21" i="29" s="1"/>
  <c r="N21" i="29" s="1"/>
  <c r="K21" i="29" s="1"/>
  <c r="H21" i="29" s="1"/>
  <c r="T9" i="29"/>
  <c r="Q9" i="29" s="1"/>
  <c r="N9" i="29" s="1"/>
  <c r="K9" i="29" s="1"/>
  <c r="H9" i="29" s="1"/>
  <c r="T21" i="30"/>
  <c r="Q21" i="30" s="1"/>
  <c r="N21" i="30" s="1"/>
  <c r="K21" i="30" s="1"/>
  <c r="H21" i="30" s="1"/>
  <c r="T9" i="30"/>
  <c r="Q9" i="30" s="1"/>
  <c r="N9" i="30" s="1"/>
  <c r="K9" i="30" s="1"/>
  <c r="H9" i="30" s="1"/>
  <c r="F57" i="18"/>
  <c r="F58" i="17"/>
  <c r="F65" i="17"/>
  <c r="H38" i="17"/>
  <c r="H35" i="18"/>
  <c r="H56" i="17"/>
  <c r="H58" i="17" l="1"/>
  <c r="H57" i="18"/>
  <c r="H65" i="17"/>
</calcChain>
</file>

<file path=xl/sharedStrings.xml><?xml version="1.0" encoding="utf-8"?>
<sst xmlns="http://schemas.openxmlformats.org/spreadsheetml/2006/main" count="538" uniqueCount="352">
  <si>
    <t>Administration communale de:</t>
  </si>
  <si>
    <t>Exercice:</t>
  </si>
  <si>
    <t>Exercices:</t>
  </si>
  <si>
    <t>Prélèvements</t>
  </si>
  <si>
    <t>Adresse de l'administration:</t>
  </si>
  <si>
    <t>Tél:</t>
  </si>
  <si>
    <t>Fax:</t>
  </si>
  <si>
    <t>Email:</t>
  </si>
  <si>
    <t>Gestion informatique du document.</t>
  </si>
  <si>
    <t>Commandes :</t>
  </si>
  <si>
    <t>Cliquez sur la commande&gt;&gt;&gt;</t>
  </si>
  <si>
    <t>Enregistré</t>
  </si>
  <si>
    <t>Code INS</t>
  </si>
  <si>
    <t>Personnel</t>
  </si>
  <si>
    <t>Fonctionnement</t>
  </si>
  <si>
    <t>Transferts</t>
  </si>
  <si>
    <t>Dette</t>
  </si>
  <si>
    <t>Prestation</t>
  </si>
  <si>
    <t>1 Administration générale</t>
  </si>
  <si>
    <t>3 Sécurité</t>
  </si>
  <si>
    <t>4 Voiries-communications</t>
  </si>
  <si>
    <t>6 Sylviculture- Agriculture</t>
  </si>
  <si>
    <t>70&gt;75 Enseignement</t>
  </si>
  <si>
    <t>76&gt;77 Culture et sports</t>
  </si>
  <si>
    <t>80&gt;86 Action Sociale </t>
  </si>
  <si>
    <t>87 Santé publique et hygiène</t>
  </si>
  <si>
    <t>90&gt;92 Logement</t>
  </si>
  <si>
    <t>93 Aménagement du territoire</t>
  </si>
  <si>
    <t>5 Industrie - commerce</t>
  </si>
  <si>
    <t>Exercices antérieurs</t>
  </si>
  <si>
    <t>Dépenses ordinaires (engagements actés aux comptes)</t>
  </si>
  <si>
    <t>Recettes ordinaires (Droits actés aux comptes)</t>
  </si>
  <si>
    <t>Version:</t>
  </si>
  <si>
    <t>79 Culte</t>
  </si>
  <si>
    <t>78 Radio, télévision, presse</t>
  </si>
  <si>
    <t>Directeur Général:</t>
  </si>
  <si>
    <t>Directeur Financier:</t>
  </si>
  <si>
    <t>0 Recettes et dépenses générales</t>
  </si>
  <si>
    <t>Date d'approbation de la Tutelle:</t>
  </si>
  <si>
    <t xml:space="preserve">B I L A N </t>
  </si>
  <si>
    <t>A C T I F</t>
  </si>
  <si>
    <t>Codes</t>
  </si>
  <si>
    <t>ACTIFS IMMOBILISES</t>
  </si>
  <si>
    <t>21/28</t>
  </si>
  <si>
    <t xml:space="preserve">I . </t>
  </si>
  <si>
    <t>Immobilisations incorporelles</t>
  </si>
  <si>
    <t xml:space="preserve">II. </t>
  </si>
  <si>
    <t>Immobilisations corporelles</t>
  </si>
  <si>
    <t>22/26</t>
  </si>
  <si>
    <t>Patrimoine immobilier</t>
  </si>
  <si>
    <t>A.</t>
  </si>
  <si>
    <t>Terres et terrains non bâtis ...............................................................................</t>
  </si>
  <si>
    <t>B.</t>
  </si>
  <si>
    <t>Constructions et leurs terrains ...........................................................................</t>
  </si>
  <si>
    <t>C.</t>
  </si>
  <si>
    <t>Voiries .........................................................................................................................</t>
  </si>
  <si>
    <t>D.</t>
  </si>
  <si>
    <t>Ouvrages d'art .............................................................................................................</t>
  </si>
  <si>
    <t>E.</t>
  </si>
  <si>
    <t>Patrimoine mobilier</t>
  </si>
  <si>
    <t>F.</t>
  </si>
  <si>
    <t>230/3</t>
  </si>
  <si>
    <t>G.</t>
  </si>
  <si>
    <t>Patrimoine artistique et mobilier divers .................................................................</t>
  </si>
  <si>
    <t>Autres immobilisations corporelles</t>
  </si>
  <si>
    <t>H.</t>
  </si>
  <si>
    <t>Immobilisations en cours d'exécution ...................................................................</t>
  </si>
  <si>
    <t>I.</t>
  </si>
  <si>
    <t>Droits réels d'emphythéoses et superficies..................................................... .................................. ....................</t>
  </si>
  <si>
    <t>J.</t>
  </si>
  <si>
    <t>Immobilisations en location-financement .............................................. ............................</t>
  </si>
  <si>
    <t>262/3</t>
  </si>
  <si>
    <t>III.</t>
  </si>
  <si>
    <t xml:space="preserve">Subsides d'investissements accordés </t>
  </si>
  <si>
    <t>Aux entreprises privées ..................................................................................... .....................</t>
  </si>
  <si>
    <t>Aux ménages, ASBL et autres organismes ............................................... ........................</t>
  </si>
  <si>
    <t>A l'Autorité supérieure......................................................................................... .....................</t>
  </si>
  <si>
    <t>Aux autres pouvoirs publics ................................................................ ...................................</t>
  </si>
  <si>
    <t>IV.</t>
  </si>
  <si>
    <t xml:space="preserve">Promesses de subsides à recevoir, prêts </t>
  </si>
  <si>
    <t>Promesse de subsides à recevoir.................................................. ......................................</t>
  </si>
  <si>
    <t>270/4</t>
  </si>
  <si>
    <t>Prêts accordés ............................................................................ .............................................</t>
  </si>
  <si>
    <t>V.</t>
  </si>
  <si>
    <t>Immobilisations financières</t>
  </si>
  <si>
    <t>Participations et titres à revenus fixes ................................................................</t>
  </si>
  <si>
    <t>282/5</t>
  </si>
  <si>
    <t>Cautionnements versés à plus d'un an .............................................................</t>
  </si>
  <si>
    <t>ACTIFS CIRCULANTS</t>
  </si>
  <si>
    <t>30/58</t>
  </si>
  <si>
    <t xml:space="preserve">VI. </t>
  </si>
  <si>
    <t>Stocks</t>
  </si>
  <si>
    <t>VII.</t>
  </si>
  <si>
    <t>Créances à un an au plus</t>
  </si>
  <si>
    <t>40/42</t>
  </si>
  <si>
    <t>Débiteurs ................................................................................................................................................</t>
  </si>
  <si>
    <t>Autres créances......................................................................................................................................</t>
  </si>
  <si>
    <t>41/42</t>
  </si>
  <si>
    <t>1. T.V.A. et taxes additionnelles ..........................................................................................................</t>
  </si>
  <si>
    <t>411/2</t>
  </si>
  <si>
    <t>2. Subsides, dons et legs et emprunts .............................................................................................</t>
  </si>
  <si>
    <t>3. Intérêts, dividendes et ristournes ..................................................................................................</t>
  </si>
  <si>
    <t>4. Créances diverses  ..........................................................................................................................</t>
  </si>
  <si>
    <t>416/8</t>
  </si>
  <si>
    <t>Récupérations des remboursements d'emprunts.........................................................................</t>
  </si>
  <si>
    <t>Récupération des prêts........................................................................................................................</t>
  </si>
  <si>
    <t>425/8</t>
  </si>
  <si>
    <t>VIII.</t>
  </si>
  <si>
    <t>Opérations pour compte de tiers</t>
  </si>
  <si>
    <t>48/A</t>
  </si>
  <si>
    <t>IX.</t>
  </si>
  <si>
    <t>Comptes financiers</t>
  </si>
  <si>
    <t>55/58</t>
  </si>
  <si>
    <t>Placements de trésorerie à un an au plus ......................................................................................</t>
  </si>
  <si>
    <t>Valeurs disponibles ..............................................................................................................................</t>
  </si>
  <si>
    <t>Paiements en cours..............................................................................................................................</t>
  </si>
  <si>
    <t>56/8</t>
  </si>
  <si>
    <t>X.</t>
  </si>
  <si>
    <t xml:space="preserve">Comptes de régularisation et d'attente </t>
  </si>
  <si>
    <t>49/A</t>
  </si>
  <si>
    <t xml:space="preserve">TOTAL DE L'ACTIF   </t>
  </si>
  <si>
    <t>21/58</t>
  </si>
  <si>
    <t>P A S S I F</t>
  </si>
  <si>
    <t>FONDS PROPRES</t>
  </si>
  <si>
    <t>10/16</t>
  </si>
  <si>
    <t>I'.</t>
  </si>
  <si>
    <t xml:space="preserve">Capital </t>
  </si>
  <si>
    <t>II'.</t>
  </si>
  <si>
    <t>Résultats capitalisés</t>
  </si>
  <si>
    <t>III'.</t>
  </si>
  <si>
    <t>Résultats reportés</t>
  </si>
  <si>
    <t>A'.</t>
  </si>
  <si>
    <t>Des exercices antérieurs...............................................................................................</t>
  </si>
  <si>
    <t>B'.</t>
  </si>
  <si>
    <t>De l'exercice précédent...............................................................................................</t>
  </si>
  <si>
    <t>C'.</t>
  </si>
  <si>
    <t>Du dernier exercice.....................................................................................................</t>
  </si>
  <si>
    <t>IV'.</t>
  </si>
  <si>
    <t xml:space="preserve">Réserves  </t>
  </si>
  <si>
    <t>Fonds de réserve ordinaire.......................................................................................</t>
  </si>
  <si>
    <t>Fonds de réserve extraordinaire.................................................................................</t>
  </si>
  <si>
    <t>V'.</t>
  </si>
  <si>
    <t xml:space="preserve">Subsides d'investissement, dons et legs reçus </t>
  </si>
  <si>
    <t>Des entreprises privées  .............................................................................................</t>
  </si>
  <si>
    <t>Des ménages, des A.S.B.L. et autres organismes  .......................................................</t>
  </si>
  <si>
    <t>De l'Autorité supérieure  ..............................................................................................</t>
  </si>
  <si>
    <t>D'.</t>
  </si>
  <si>
    <t>Des autres pouvoirs publics   .....................................................................................</t>
  </si>
  <si>
    <t>VI'.</t>
  </si>
  <si>
    <t xml:space="preserve">Provisions pour risques et charges  </t>
  </si>
  <si>
    <t>DETTES</t>
  </si>
  <si>
    <t>17/49</t>
  </si>
  <si>
    <t>VII'.</t>
  </si>
  <si>
    <t xml:space="preserve">Dettes à plus d'un an </t>
  </si>
  <si>
    <t>Emprunts à charge de la commune ......................................................</t>
  </si>
  <si>
    <t>171/5</t>
  </si>
  <si>
    <t>Emprunts à charge de l'Autorité supérieure............................................</t>
  </si>
  <si>
    <t>Emprunts à charge de tiers..................................................................</t>
  </si>
  <si>
    <t>Dettes de location-financement............................................................</t>
  </si>
  <si>
    <t>E'.</t>
  </si>
  <si>
    <t>Emprunts publics ...............................................................................</t>
  </si>
  <si>
    <t>F'.</t>
  </si>
  <si>
    <t>Dettes diverses  à plus d'un an.............................................................</t>
  </si>
  <si>
    <t>G'.</t>
  </si>
  <si>
    <t>Garanties reçues à plus d'un an............................................................</t>
  </si>
  <si>
    <t>VIII'.</t>
  </si>
  <si>
    <t>Dettes à un an au plus</t>
  </si>
  <si>
    <t>43/6</t>
  </si>
  <si>
    <t>Dettes financières................................................................................</t>
  </si>
  <si>
    <t>1'. Remboursements d'emprunts ..........................................................</t>
  </si>
  <si>
    <t>2'. Charges financières des emprunts ...................................................</t>
  </si>
  <si>
    <t>3'. Dettes sur comptes-courants...........................................................</t>
  </si>
  <si>
    <t>Dettes commerciales ..........................................................................</t>
  </si>
  <si>
    <t>Dettes fiscales, salariales et sociales  ................................................................................................</t>
  </si>
  <si>
    <t>Dettes diverses ..................................................................................</t>
  </si>
  <si>
    <t>464/7</t>
  </si>
  <si>
    <t>IX'.</t>
  </si>
  <si>
    <t>48/P</t>
  </si>
  <si>
    <t>X'.</t>
  </si>
  <si>
    <t xml:space="preserve">Comptes de régularisation et d'attente  </t>
  </si>
  <si>
    <t>49/P</t>
  </si>
  <si>
    <t xml:space="preserve">TOTAL DU PASSIF   </t>
  </si>
  <si>
    <t>10/49</t>
  </si>
  <si>
    <t>COMPTE DE RESULTATS</t>
  </si>
  <si>
    <t xml:space="preserve">I. </t>
  </si>
  <si>
    <t>Charges courantes</t>
  </si>
  <si>
    <t xml:space="preserve"> </t>
  </si>
  <si>
    <t>Achats de matières ..............................................................................................</t>
  </si>
  <si>
    <t>Services et biens d'exploitation .........................................................................</t>
  </si>
  <si>
    <t>Frais de personnel ..............................................................................................</t>
  </si>
  <si>
    <t>Subsides d'exploitation accordés ...................................................................</t>
  </si>
  <si>
    <t>Remboursements des emprunts ...................................................................</t>
  </si>
  <si>
    <t>Charges financières</t>
  </si>
  <si>
    <t>a.  Charges financières des emprunts ...........................................................</t>
  </si>
  <si>
    <t>651/6</t>
  </si>
  <si>
    <t>b.  Charges financières diverses ....................................................................</t>
  </si>
  <si>
    <t>c.  Frais de la gestion financière .....................................................................</t>
  </si>
  <si>
    <t>II.</t>
  </si>
  <si>
    <t>Sous-total  (charges courantes)</t>
  </si>
  <si>
    <t>60/65</t>
  </si>
  <si>
    <t>Boni courant (II' - II)</t>
  </si>
  <si>
    <t/>
  </si>
  <si>
    <t>Dotations aux amortissements .........................................................................</t>
  </si>
  <si>
    <t>Réductions annuelles de valeurs .....................................................................</t>
  </si>
  <si>
    <t>Réductions et variations des stocks ...............................................................</t>
  </si>
  <si>
    <t>662/4</t>
  </si>
  <si>
    <t xml:space="preserve">Redressement des récupérations des </t>
  </si>
  <si>
    <t>remboursements d'emprunts ...........................................................................</t>
  </si>
  <si>
    <t>Provisions pour risques et charges ...............................................................</t>
  </si>
  <si>
    <t xml:space="preserve">Dotations aux amortissements des subsides </t>
  </si>
  <si>
    <t>d'investissement accordés ...............................................................................</t>
  </si>
  <si>
    <t>Sous-total (charges non décaissées)</t>
  </si>
  <si>
    <t>VI.</t>
  </si>
  <si>
    <t>Total des charges d'exploitation (II + V)</t>
  </si>
  <si>
    <t>60/66</t>
  </si>
  <si>
    <t>Boni d'exploitation (VI' - VI)</t>
  </si>
  <si>
    <t>Charges exceptionnelles</t>
  </si>
  <si>
    <t>Du service ordinaire ............................................................................................</t>
  </si>
  <si>
    <t>Du service extraordinaire ..................................................................................</t>
  </si>
  <si>
    <t>Charges exceptionnelles non budgétées .....................................................</t>
  </si>
  <si>
    <t>Sous-total (charges exceptionnelles)</t>
  </si>
  <si>
    <t>Dotations aux réserves</t>
  </si>
  <si>
    <t>Du service ordinaire .........................................................................................</t>
  </si>
  <si>
    <t>Du service extraordinaire ................................................................................</t>
  </si>
  <si>
    <t>Sous-total des dotations aux réserves</t>
  </si>
  <si>
    <t>67/68</t>
  </si>
  <si>
    <t>XI.</t>
  </si>
  <si>
    <t>Boni exceptionnel  (X' - X)</t>
  </si>
  <si>
    <t>XII.</t>
  </si>
  <si>
    <t>Total des charges (VI + X)</t>
  </si>
  <si>
    <t>XIII.</t>
  </si>
  <si>
    <t>Boni de l'exercice (XII' - XII)</t>
  </si>
  <si>
    <t>XIV.</t>
  </si>
  <si>
    <t>Affectation des bonis (XIII)</t>
  </si>
  <si>
    <t>Boni d'exploitation à reporter au bilan ............................................................</t>
  </si>
  <si>
    <t>Boni exceptionnel à reporter au bilan .............................................................</t>
  </si>
  <si>
    <t>Sous-total (affectation des résultats)</t>
  </si>
  <si>
    <t>XV.</t>
  </si>
  <si>
    <t>Contrôle de balance (XII + XIV = XV')</t>
  </si>
  <si>
    <t xml:space="preserve">I'. </t>
  </si>
  <si>
    <t>Produits courants</t>
  </si>
  <si>
    <t>Produits de la fiscalité ..........................................................................</t>
  </si>
  <si>
    <t>Produits d'exploitation .........................................................................</t>
  </si>
  <si>
    <t xml:space="preserve">Subsides d'exploitation reçus et récupérations de </t>
  </si>
  <si>
    <t>charges de personnel ...........................................................................</t>
  </si>
  <si>
    <t>72/73</t>
  </si>
  <si>
    <t>Récupération des remboursements d'emprunts .......................................</t>
  </si>
  <si>
    <t>Produits financiers</t>
  </si>
  <si>
    <t xml:space="preserve">a'.  Récupération des charges financières des </t>
  </si>
  <si>
    <t xml:space="preserve">      emprunts et des prêts accordés ......................................................................</t>
  </si>
  <si>
    <t>751/5</t>
  </si>
  <si>
    <t>b'   Produits financiers divers ................................................................</t>
  </si>
  <si>
    <t>754/7</t>
  </si>
  <si>
    <t>Sous-total  (produits courants)</t>
  </si>
  <si>
    <t>70/75</t>
  </si>
  <si>
    <t>Mali courant (II - II')</t>
  </si>
  <si>
    <t>Plus-values annuelles ..........................................................................</t>
  </si>
  <si>
    <t>Variations des stocks ..........................................................................</t>
  </si>
  <si>
    <t>Redressement des cptes des remb. des emprunts ...........</t>
  </si>
  <si>
    <t>Travaux internes passés à l'immobilisé ...................................................</t>
  </si>
  <si>
    <t>Sous-total (produits non encaissés)</t>
  </si>
  <si>
    <t>Total des produits d'exploitation (II' + V')</t>
  </si>
  <si>
    <t>70/76</t>
  </si>
  <si>
    <t>Mali d'exploitation (VI - VI')</t>
  </si>
  <si>
    <t>Produits exceptionnels</t>
  </si>
  <si>
    <t>Du service ordinaire .............................................................................</t>
  </si>
  <si>
    <t>Du service extraordinaire .......................................................................</t>
  </si>
  <si>
    <t>Produits exceptionnels non budgétés ................................................</t>
  </si>
  <si>
    <t>Sous-total (produits exceptionnels)</t>
  </si>
  <si>
    <t>Prélèvements sur les réserves</t>
  </si>
  <si>
    <t>Sous-total des prélèvements sur réserves</t>
  </si>
  <si>
    <t>Total des produits exceptionnels et des</t>
  </si>
  <si>
    <t>prélèvements sur réserves (VIII' + IX')</t>
  </si>
  <si>
    <t>77/78</t>
  </si>
  <si>
    <t>XI'.</t>
  </si>
  <si>
    <t>Mali exceptionnel  (X - X')</t>
  </si>
  <si>
    <t>XII'.</t>
  </si>
  <si>
    <t>Total des produits (VI' + X')</t>
  </si>
  <si>
    <t>XIII'.</t>
  </si>
  <si>
    <t>Mali de l'exercice (XII - XII')</t>
  </si>
  <si>
    <t>XIV'.</t>
  </si>
  <si>
    <t>Affectation des malis (XIII')</t>
  </si>
  <si>
    <t>Mali d'exploitation à reporter au bilan .....................................................</t>
  </si>
  <si>
    <t>Mali exceptionnel à reporter au bilan ......................................................</t>
  </si>
  <si>
    <t>XV'.</t>
  </si>
  <si>
    <t>Contrôle de balance (XII' + XIV' = XV)</t>
  </si>
  <si>
    <t>Mobilier, matériel, équipements et signalisation routière.............................................................</t>
  </si>
  <si>
    <t>Cours et plans d'eau ......................................................................</t>
  </si>
  <si>
    <t>Total des charges exceptionnelles et des dotations aux réserves (VIII + IX)</t>
  </si>
  <si>
    <t>Produits résultant de la variation normale des valeurs de bilan, redressements, travaux internes</t>
  </si>
  <si>
    <t>Charges résultant de la variation normale des valeurs de bilan, redressements et provisions</t>
  </si>
  <si>
    <t>Réductions des subsides d'investissement, des dons et legs obtenus ..................................................................</t>
  </si>
  <si>
    <t>Commentaires</t>
  </si>
  <si>
    <t>Glossaire</t>
  </si>
  <si>
    <t>Synthèse des Comptes</t>
  </si>
  <si>
    <t>Evolution du résultat budgétaire ordinaire</t>
  </si>
  <si>
    <t>Ventilation économique des dépenses et des recettes ordinaires</t>
  </si>
  <si>
    <t>Type document:</t>
  </si>
  <si>
    <t>Dépenses extraordinaires (engagements actés aux comptes)</t>
  </si>
  <si>
    <t>Recettes extraordinaires (Droits actés aux comptes)</t>
  </si>
  <si>
    <t>Ventilation économique des dépenses et des recettes extraordinaires</t>
  </si>
  <si>
    <t>Investissements</t>
  </si>
  <si>
    <t>Ventilation fonctionnelle</t>
  </si>
  <si>
    <t>Prélèvements (hors 060)</t>
  </si>
  <si>
    <t>Termes</t>
  </si>
  <si>
    <t>Définitions:</t>
  </si>
  <si>
    <t>Exercice propre</t>
  </si>
  <si>
    <t>L'exercice du document allant du 1er janvier au 31 décembre</t>
  </si>
  <si>
    <t>Les opérations antérieures à l'exercice propre</t>
  </si>
  <si>
    <t>Résultat global</t>
  </si>
  <si>
    <t>Le boni ou le mali de l'exercice propre cumulé avec celui des exercices antérieurs</t>
  </si>
  <si>
    <t>Dépenses de transfert</t>
  </si>
  <si>
    <t>Recettes de transfert</t>
  </si>
  <si>
    <t>Recettes en provenance de tiers ( subsides, taxes, … )</t>
  </si>
  <si>
    <t>Recettes de prestation</t>
  </si>
  <si>
    <t>Dépenses de prélèvements</t>
  </si>
  <si>
    <t>Sommes prélevées sur les excédents budgétaires par la commune pour alimenter des fonds de réserves ordinaires ou extraordinaires (pour financer des dépenses d'investissement sur fonds propres  ) ou des provisions ( pour faire face à des charges futures importantes )</t>
  </si>
  <si>
    <t>Recettes de prélèvements</t>
  </si>
  <si>
    <t>Utilisation des fonds de réserve et des provisions (constitués au moyen des dépenses de prélèvement)</t>
  </si>
  <si>
    <t>Ordinaire</t>
  </si>
  <si>
    <t>Extraordinaire</t>
  </si>
  <si>
    <t>Les dépenses et leurs moyens de financement afférentes aux investissements ( travaux importants, rénovations, achat de matériel et de véhicules etc … )</t>
  </si>
  <si>
    <t>Résultats  Exercice Propre*</t>
  </si>
  <si>
    <t>* Montant arrondi à l'euro</t>
  </si>
  <si>
    <t>Total (exercice propre)*</t>
  </si>
  <si>
    <t>Total général*</t>
  </si>
  <si>
    <t>Evolution des dépenses ordinaires (exercice propre)</t>
  </si>
  <si>
    <t>Evolution des recettes ordinaires (exercice propre)</t>
  </si>
  <si>
    <t>Evolution des dépenses extraordinaires (exercice propre)</t>
  </si>
  <si>
    <t>Evolution des recettes extraordinaires (exercice propre)</t>
  </si>
  <si>
    <r>
      <t xml:space="preserve">Résultat global*                              </t>
    </r>
    <r>
      <rPr>
        <b/>
        <sz val="8"/>
        <rFont val="Verdana"/>
        <family val="2"/>
      </rPr>
      <t>(avec exercices antérieurs et prélèvements)</t>
    </r>
  </si>
  <si>
    <t>Dépenses effectuées à destination de tiers à la commune (d'autres institutions, organismes, ménages ..)</t>
  </si>
  <si>
    <t>Recettes découlant de services payants rendus par la commune, de locations, de droits d'entrée …</t>
  </si>
  <si>
    <t>Les recettes et dépenses nécessaires au fonctionnement de la commune (taxes, subventions , salaires,électricité,fournitures,…)</t>
  </si>
  <si>
    <t>Date d'arrêt du compte par le conseil:</t>
  </si>
  <si>
    <t>Module informatisé de publication des comptes annuels</t>
  </si>
  <si>
    <t>S Y N T H È S E  des  C O M P T E S</t>
  </si>
  <si>
    <t>Modèle officiel généré par l'application eComptes © SPW Intérieur et Action Sociale</t>
  </si>
  <si>
    <t>Administration communale de La Roche En Ardenne</t>
  </si>
  <si>
    <t>Administration communale de :</t>
  </si>
  <si>
    <t>LA ROCHE EN ARDENNE</t>
  </si>
  <si>
    <t>Place du Marché 1</t>
  </si>
  <si>
    <t>6980 LA ROCHE EN ARDENNE</t>
  </si>
  <si>
    <t>www.laroche.be</t>
  </si>
  <si>
    <t>20/03/2026</t>
  </si>
  <si>
    <t>Compte</t>
  </si>
  <si>
    <t>Carine DEVUYST</t>
  </si>
  <si>
    <t>084 245 066</t>
  </si>
  <si>
    <t>college.echevinal@la-roche-en-ardenne.be</t>
  </si>
  <si>
    <t>Christine MAQUET</t>
  </si>
  <si>
    <t>084 245 057</t>
  </si>
  <si>
    <t>christine.maquet@laroche.be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</si>
</sst>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  <numFmt numFmtId="165" formatCode="#,##0.00_ ;\-#,##0.00\ "/>
    <numFmt numFmtId="166" formatCode="#,##0_ ;\-#,##0\ "/>
    <numFmt numFmtId="167" formatCode="&quot;Code I.N.S. : &quot;\ 0\ \ \ \ \ \ \ \ \ \ \ \ \ \ \ \ \ \ \ \ \ \ \ \ \ \ \ \ \ \ "/>
    <numFmt numFmtId="168" formatCode="&quot;Code I.N.S. : &quot;\ 0"/>
    <numFmt numFmtId="169" formatCode="0;[Red]0"/>
  </numFmts>
  <fonts count="3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sz val="10"/>
      <name val="Arial"/>
    </font>
    <font>
      <sz val="10"/>
      <name val="Geneva"/>
    </font>
    <font>
      <sz val="12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u/>
      <sz val="9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i/>
      <sz val="9.5"/>
      <color indexed="12"/>
      <name val="Verdana"/>
      <family val="2"/>
    </font>
    <font>
      <i/>
      <sz val="9.5"/>
      <color indexed="18"/>
      <name val="Verdana"/>
      <family val="2"/>
    </font>
    <font>
      <sz val="9.5"/>
      <name val="Arial"/>
      <family val="2"/>
    </font>
    <font>
      <sz val="9.5"/>
      <color indexed="12"/>
      <name val="Verdana"/>
      <family val="2"/>
    </font>
    <font>
      <b/>
      <sz val="9.5"/>
      <color indexed="9"/>
      <name val="Verdana"/>
      <family val="2"/>
    </font>
    <font>
      <sz val="9.5"/>
      <color indexed="8"/>
      <name val="Verdana"/>
      <family val="2"/>
    </font>
    <font>
      <b/>
      <u/>
      <sz val="9.5"/>
      <name val="Verdana"/>
      <family val="2"/>
    </font>
    <font>
      <b/>
      <i/>
      <sz val="9.5"/>
      <name val="Verdana"/>
      <family val="2"/>
    </font>
    <font>
      <u/>
      <sz val="9.5"/>
      <name val="Verdana"/>
      <family val="2"/>
    </font>
    <font>
      <b/>
      <sz val="8"/>
      <name val="Verdana"/>
      <family val="2"/>
    </font>
    <font>
      <i/>
      <sz val="10"/>
      <name val="Arial"/>
      <family val="2"/>
    </font>
    <font>
      <b/>
      <u/>
      <sz val="10"/>
      <name val="Verdana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8"/>
      <color rgb="FFFF0000"/>
      <name val="Arial"/>
      <family val="2"/>
    </font>
    <font>
      <sz val="12"/>
      <color rgb="FFFF0000"/>
      <name val="Tahoma"/>
      <family val="2"/>
    </font>
    <font>
      <b/>
      <sz val="10"/>
      <color theme="0"/>
      <name val="Verdana"/>
      <family val="2"/>
    </font>
    <font>
      <b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6D9937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double">
        <color indexed="64"/>
      </right>
      <top style="double">
        <color indexed="64"/>
      </top>
      <bottom style="thin">
        <color theme="0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indexed="64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double">
        <color indexed="64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3" borderId="0" xfId="0" applyFont="1" applyFill="1"/>
    <xf numFmtId="0" fontId="5" fillId="0" borderId="5" xfId="0" applyFont="1" applyBorder="1" applyAlignment="1">
      <alignment horizontal="center"/>
    </xf>
    <xf numFmtId="0" fontId="2" fillId="2" borderId="0" xfId="0" applyFont="1" applyFill="1"/>
    <xf numFmtId="0" fontId="0" fillId="7" borderId="6" xfId="0" applyFill="1" applyBorder="1"/>
    <xf numFmtId="0" fontId="3" fillId="0" borderId="0" xfId="11" applyFont="1"/>
    <xf numFmtId="0" fontId="10" fillId="0" borderId="0" xfId="11" applyFont="1" applyAlignment="1">
      <alignment horizontal="right"/>
    </xf>
    <xf numFmtId="0" fontId="9" fillId="0" borderId="0" xfId="11"/>
    <xf numFmtId="0" fontId="9" fillId="0" borderId="0" xfId="13"/>
    <xf numFmtId="0" fontId="3" fillId="0" borderId="0" xfId="13" applyFont="1"/>
    <xf numFmtId="0" fontId="10" fillId="0" borderId="0" xfId="12" applyFont="1" applyAlignment="1">
      <alignment horizontal="right"/>
    </xf>
    <xf numFmtId="0" fontId="3" fillId="0" borderId="0" xfId="12" applyFont="1"/>
    <xf numFmtId="0" fontId="3" fillId="0" borderId="0" xfId="12" applyFont="1" applyAlignment="1">
      <alignment horizontal="left"/>
    </xf>
    <xf numFmtId="0" fontId="3" fillId="0" borderId="0" xfId="12" applyFont="1" applyAlignment="1">
      <alignment horizontal="center"/>
    </xf>
    <xf numFmtId="0" fontId="3" fillId="0" borderId="0" xfId="14" applyFont="1"/>
    <xf numFmtId="0" fontId="3" fillId="0" borderId="0" xfId="14" applyFont="1" applyAlignment="1">
      <alignment horizontal="left"/>
    </xf>
    <xf numFmtId="0" fontId="10" fillId="0" borderId="0" xfId="14" applyFont="1" applyAlignment="1">
      <alignment horizontal="right"/>
    </xf>
    <xf numFmtId="0" fontId="3" fillId="0" borderId="0" xfId="14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12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4" fillId="0" borderId="0" xfId="13" applyFont="1"/>
    <xf numFmtId="0" fontId="13" fillId="0" borderId="0" xfId="13" applyFont="1"/>
    <xf numFmtId="0" fontId="16" fillId="0" borderId="0" xfId="13" applyFont="1" applyAlignment="1">
      <alignment horizontal="center"/>
    </xf>
    <xf numFmtId="3" fontId="13" fillId="0" borderId="0" xfId="13" applyNumberFormat="1" applyFont="1" applyAlignment="1">
      <alignment horizontal="centerContinuous"/>
    </xf>
    <xf numFmtId="0" fontId="13" fillId="0" borderId="0" xfId="14" applyFont="1" applyAlignment="1" applyProtection="1">
      <alignment horizontal="centerContinuous"/>
      <protection hidden="1"/>
    </xf>
    <xf numFmtId="0" fontId="0" fillId="0" borderId="0" xfId="0" applyAlignment="1">
      <alignment horizontal="right" vertical="center"/>
    </xf>
    <xf numFmtId="168" fontId="13" fillId="0" borderId="0" xfId="13" applyNumberFormat="1" applyFont="1" applyAlignment="1">
      <alignment horizontal="left" vertical="center"/>
    </xf>
    <xf numFmtId="168" fontId="14" fillId="0" borderId="0" xfId="13" applyNumberFormat="1" applyFont="1" applyAlignment="1">
      <alignment horizontal="left" vertical="center"/>
    </xf>
    <xf numFmtId="0" fontId="13" fillId="0" borderId="0" xfId="13" applyFont="1" applyAlignment="1">
      <alignment horizontal="centerContinuous"/>
    </xf>
    <xf numFmtId="0" fontId="14" fillId="0" borderId="0" xfId="13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3" fillId="0" borderId="0" xfId="14" applyFont="1" applyAlignment="1">
      <alignment horizontal="left"/>
    </xf>
    <xf numFmtId="0" fontId="13" fillId="0" borderId="0" xfId="14" applyFont="1" applyProtection="1">
      <protection hidden="1"/>
    </xf>
    <xf numFmtId="168" fontId="14" fillId="0" borderId="0" xfId="14" applyNumberFormat="1" applyFont="1" applyAlignment="1" applyProtection="1">
      <alignment horizontal="left" vertical="center"/>
      <protection hidden="1"/>
    </xf>
    <xf numFmtId="168" fontId="13" fillId="0" borderId="0" xfId="14" applyNumberFormat="1" applyFont="1" applyAlignment="1" applyProtection="1">
      <alignment horizontal="centerContinuous" vertical="center"/>
      <protection hidden="1"/>
    </xf>
    <xf numFmtId="0" fontId="13" fillId="0" borderId="0" xfId="0" applyFont="1"/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7" borderId="8" xfId="0" applyFont="1" applyFill="1" applyBorder="1" applyAlignment="1">
      <alignment vertical="center"/>
    </xf>
    <xf numFmtId="49" fontId="12" fillId="0" borderId="0" xfId="0" applyNumberFormat="1" applyFont="1" applyAlignment="1">
      <alignment vertical="center"/>
    </xf>
    <xf numFmtId="0" fontId="6" fillId="0" borderId="9" xfId="0" applyFont="1" applyBorder="1"/>
    <xf numFmtId="0" fontId="6" fillId="0" borderId="10" xfId="0" applyFont="1" applyBorder="1"/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8" xfId="0" applyFill="1" applyBorder="1"/>
    <xf numFmtId="0" fontId="15" fillId="0" borderId="0" xfId="0" applyFont="1"/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0" fontId="21" fillId="0" borderId="1" xfId="0" applyFont="1" applyBorder="1"/>
    <xf numFmtId="0" fontId="0" fillId="0" borderId="0" xfId="0" applyAlignment="1">
      <alignment wrapText="1"/>
    </xf>
    <xf numFmtId="0" fontId="22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 wrapText="1"/>
    </xf>
    <xf numFmtId="4" fontId="17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14" applyFont="1" applyAlignment="1">
      <alignment horizontal="left"/>
    </xf>
    <xf numFmtId="0" fontId="17" fillId="0" borderId="0" xfId="14" applyFont="1" applyProtection="1">
      <protection hidden="1"/>
    </xf>
    <xf numFmtId="168" fontId="18" fillId="0" borderId="0" xfId="14" applyNumberFormat="1" applyFont="1" applyAlignment="1" applyProtection="1">
      <alignment horizontal="left" vertical="center"/>
      <protection hidden="1"/>
    </xf>
    <xf numFmtId="0" fontId="25" fillId="0" borderId="0" xfId="14" applyFont="1" applyAlignment="1">
      <alignment horizontal="centerContinuous"/>
    </xf>
    <xf numFmtId="0" fontId="25" fillId="0" borderId="0" xfId="14" applyFont="1" applyAlignment="1" applyProtection="1">
      <alignment horizontal="centerContinuous"/>
      <protection hidden="1"/>
    </xf>
    <xf numFmtId="0" fontId="17" fillId="0" borderId="0" xfId="14" applyFont="1" applyAlignment="1">
      <alignment horizontal="right"/>
    </xf>
    <xf numFmtId="0" fontId="18" fillId="0" borderId="0" xfId="14" applyFont="1" applyAlignment="1">
      <alignment horizontal="right"/>
    </xf>
    <xf numFmtId="0" fontId="18" fillId="0" borderId="0" xfId="14" applyFont="1" applyAlignment="1" applyProtection="1">
      <alignment horizontal="left"/>
      <protection hidden="1"/>
    </xf>
    <xf numFmtId="0" fontId="17" fillId="0" borderId="11" xfId="14" applyFont="1" applyBorder="1" applyAlignment="1" applyProtection="1">
      <alignment horizontal="center"/>
      <protection hidden="1"/>
    </xf>
    <xf numFmtId="0" fontId="17" fillId="0" borderId="0" xfId="14" applyFont="1" applyAlignment="1" applyProtection="1">
      <alignment horizontal="right"/>
      <protection hidden="1"/>
    </xf>
    <xf numFmtId="0" fontId="17" fillId="0" borderId="0" xfId="14" applyFont="1" applyAlignment="1" applyProtection="1">
      <alignment horizontal="left"/>
      <protection hidden="1"/>
    </xf>
    <xf numFmtId="0" fontId="17" fillId="0" borderId="12" xfId="14" applyFont="1" applyBorder="1" applyAlignment="1" applyProtection="1">
      <alignment horizontal="center"/>
      <protection hidden="1"/>
    </xf>
    <xf numFmtId="0" fontId="17" fillId="0" borderId="12" xfId="14" quotePrefix="1" applyFont="1" applyBorder="1" applyAlignment="1" applyProtection="1">
      <alignment horizontal="center"/>
      <protection hidden="1"/>
    </xf>
    <xf numFmtId="0" fontId="18" fillId="0" borderId="0" xfId="14" applyFont="1" applyProtection="1">
      <protection hidden="1"/>
    </xf>
    <xf numFmtId="0" fontId="17" fillId="0" borderId="13" xfId="14" applyFont="1" applyBorder="1" applyAlignment="1" applyProtection="1">
      <alignment horizontal="center"/>
      <protection hidden="1"/>
    </xf>
    <xf numFmtId="0" fontId="21" fillId="0" borderId="0" xfId="14" applyFont="1" applyAlignment="1">
      <alignment horizontal="right"/>
    </xf>
    <xf numFmtId="0" fontId="21" fillId="0" borderId="0" xfId="14" applyFont="1" applyAlignment="1">
      <alignment horizontal="left"/>
    </xf>
    <xf numFmtId="0" fontId="21" fillId="0" borderId="0" xfId="14" applyFont="1" applyAlignment="1">
      <alignment horizontal="center"/>
    </xf>
    <xf numFmtId="0" fontId="21" fillId="0" borderId="0" xfId="14" applyFont="1"/>
    <xf numFmtId="0" fontId="25" fillId="0" borderId="0" xfId="12" applyFont="1" applyAlignment="1">
      <alignment horizontal="centerContinuous"/>
    </xf>
    <xf numFmtId="0" fontId="25" fillId="0" borderId="0" xfId="12" applyFont="1" applyAlignment="1" applyProtection="1">
      <alignment horizontal="centerContinuous"/>
      <protection hidden="1"/>
    </xf>
    <xf numFmtId="0" fontId="17" fillId="0" borderId="0" xfId="12" applyFont="1" applyAlignment="1">
      <alignment horizontal="right"/>
    </xf>
    <xf numFmtId="0" fontId="17" fillId="0" borderId="0" xfId="12" applyFont="1"/>
    <xf numFmtId="0" fontId="17" fillId="0" borderId="0" xfId="12" applyFont="1" applyProtection="1">
      <protection hidden="1"/>
    </xf>
    <xf numFmtId="0" fontId="18" fillId="0" borderId="0" xfId="12" applyFont="1" applyAlignment="1">
      <alignment horizontal="right"/>
    </xf>
    <xf numFmtId="0" fontId="18" fillId="0" borderId="0" xfId="12" applyFont="1" applyAlignment="1">
      <alignment horizontal="left"/>
    </xf>
    <xf numFmtId="0" fontId="17" fillId="0" borderId="14" xfId="12" applyFont="1" applyBorder="1" applyAlignment="1" applyProtection="1">
      <alignment horizontal="center"/>
      <protection hidden="1"/>
    </xf>
    <xf numFmtId="0" fontId="17" fillId="0" borderId="0" xfId="12" applyFont="1" applyAlignment="1" applyProtection="1">
      <alignment horizontal="left"/>
      <protection hidden="1"/>
    </xf>
    <xf numFmtId="0" fontId="17" fillId="0" borderId="15" xfId="12" applyFont="1" applyBorder="1" applyAlignment="1" applyProtection="1">
      <alignment horizontal="center"/>
      <protection hidden="1"/>
    </xf>
    <xf numFmtId="0" fontId="17" fillId="0" borderId="15" xfId="12" quotePrefix="1" applyFont="1" applyBorder="1" applyAlignment="1" applyProtection="1">
      <alignment horizontal="center"/>
      <protection hidden="1"/>
    </xf>
    <xf numFmtId="0" fontId="18" fillId="0" borderId="0" xfId="12" applyFont="1"/>
    <xf numFmtId="0" fontId="18" fillId="0" borderId="0" xfId="12" applyFont="1" applyAlignment="1" applyProtection="1">
      <alignment horizontal="left"/>
      <protection hidden="1"/>
    </xf>
    <xf numFmtId="0" fontId="18" fillId="0" borderId="0" xfId="12" applyFont="1" applyAlignment="1">
      <alignment horizontal="right" vertical="center"/>
    </xf>
    <xf numFmtId="0" fontId="17" fillId="0" borderId="0" xfId="12" applyFont="1" applyAlignment="1">
      <alignment horizontal="right" vertical="center"/>
    </xf>
    <xf numFmtId="0" fontId="18" fillId="0" borderId="0" xfId="12" applyFont="1" applyAlignment="1" applyProtection="1">
      <alignment horizontal="left" vertical="center"/>
      <protection hidden="1"/>
    </xf>
    <xf numFmtId="0" fontId="17" fillId="0" borderId="15" xfId="12" applyFont="1" applyBorder="1" applyAlignment="1" applyProtection="1">
      <alignment horizontal="center" vertical="center"/>
      <protection hidden="1"/>
    </xf>
    <xf numFmtId="0" fontId="17" fillId="0" borderId="0" xfId="12" applyFont="1" applyAlignment="1">
      <alignment horizontal="left"/>
    </xf>
    <xf numFmtId="0" fontId="17" fillId="0" borderId="16" xfId="12" applyFont="1" applyBorder="1" applyAlignment="1" applyProtection="1">
      <alignment horizontal="center"/>
      <protection hidden="1"/>
    </xf>
    <xf numFmtId="0" fontId="18" fillId="0" borderId="0" xfId="13" applyFont="1"/>
    <xf numFmtId="0" fontId="17" fillId="0" borderId="0" xfId="13" applyFont="1"/>
    <xf numFmtId="0" fontId="25" fillId="0" borderId="0" xfId="13" applyFont="1" applyAlignment="1">
      <alignment horizontal="center"/>
    </xf>
    <xf numFmtId="0" fontId="18" fillId="0" borderId="0" xfId="13" applyFont="1" applyAlignment="1">
      <alignment horizontal="center"/>
    </xf>
    <xf numFmtId="0" fontId="18" fillId="0" borderId="14" xfId="13" applyFont="1" applyBorder="1" applyAlignment="1">
      <alignment horizontal="left"/>
    </xf>
    <xf numFmtId="0" fontId="17" fillId="0" borderId="0" xfId="13" applyFont="1" applyAlignment="1">
      <alignment horizontal="center"/>
    </xf>
    <xf numFmtId="17" fontId="17" fillId="0" borderId="15" xfId="13" quotePrefix="1" applyNumberFormat="1" applyFont="1" applyBorder="1" applyAlignment="1">
      <alignment horizontal="center"/>
    </xf>
    <xf numFmtId="0" fontId="18" fillId="0" borderId="0" xfId="13" applyFont="1" applyAlignment="1">
      <alignment horizontal="right"/>
    </xf>
    <xf numFmtId="0" fontId="18" fillId="0" borderId="0" xfId="13" applyFont="1" applyAlignment="1">
      <alignment horizontal="left"/>
    </xf>
    <xf numFmtId="0" fontId="17" fillId="0" borderId="15" xfId="13" applyFont="1" applyBorder="1" applyAlignment="1">
      <alignment horizontal="center"/>
    </xf>
    <xf numFmtId="0" fontId="17" fillId="0" borderId="0" xfId="13" applyFont="1" applyAlignment="1">
      <alignment horizontal="right"/>
    </xf>
    <xf numFmtId="0" fontId="17" fillId="0" borderId="0" xfId="13" applyFont="1" applyAlignment="1">
      <alignment horizontal="left"/>
    </xf>
    <xf numFmtId="0" fontId="17" fillId="0" borderId="0" xfId="13" applyFont="1" applyAlignment="1">
      <alignment horizontal="centerContinuous"/>
    </xf>
    <xf numFmtId="0" fontId="17" fillId="0" borderId="15" xfId="13" quotePrefix="1" applyFont="1" applyBorder="1" applyAlignment="1">
      <alignment horizontal="center"/>
    </xf>
    <xf numFmtId="17" fontId="17" fillId="0" borderId="16" xfId="13" quotePrefix="1" applyNumberFormat="1" applyFont="1" applyBorder="1" applyAlignment="1">
      <alignment horizontal="center"/>
    </xf>
    <xf numFmtId="3" fontId="17" fillId="0" borderId="0" xfId="13" applyNumberFormat="1" applyFont="1"/>
    <xf numFmtId="167" fontId="17" fillId="0" borderId="0" xfId="11" applyNumberFormat="1" applyFont="1" applyAlignment="1" applyProtection="1">
      <alignment horizontal="centerContinuous"/>
      <protection hidden="1"/>
    </xf>
    <xf numFmtId="0" fontId="17" fillId="0" borderId="0" xfId="11" applyFont="1" applyProtection="1">
      <protection hidden="1"/>
    </xf>
    <xf numFmtId="168" fontId="18" fillId="0" borderId="0" xfId="11" applyNumberFormat="1" applyFont="1" applyAlignment="1" applyProtection="1">
      <alignment horizontal="left"/>
      <protection hidden="1"/>
    </xf>
    <xf numFmtId="0" fontId="18" fillId="0" borderId="0" xfId="11" applyFont="1" applyAlignment="1" applyProtection="1">
      <alignment horizontal="right" vertical="center"/>
      <protection hidden="1"/>
    </xf>
    <xf numFmtId="0" fontId="25" fillId="0" borderId="0" xfId="11" applyFont="1" applyAlignment="1" applyProtection="1">
      <alignment horizontal="centerContinuous"/>
      <protection hidden="1"/>
    </xf>
    <xf numFmtId="0" fontId="17" fillId="0" borderId="0" xfId="11" applyFont="1" applyAlignment="1" applyProtection="1">
      <alignment horizontal="centerContinuous"/>
      <protection hidden="1"/>
    </xf>
    <xf numFmtId="0" fontId="18" fillId="0" borderId="0" xfId="11" applyFont="1" applyAlignment="1" applyProtection="1">
      <alignment horizontal="centerContinuous"/>
      <protection hidden="1"/>
    </xf>
    <xf numFmtId="0" fontId="18" fillId="0" borderId="0" xfId="11" applyFont="1" applyAlignment="1" applyProtection="1">
      <alignment horizontal="center" vertical="center"/>
      <protection hidden="1"/>
    </xf>
    <xf numFmtId="0" fontId="17" fillId="0" borderId="0" xfId="11" applyFont="1" applyAlignment="1" applyProtection="1">
      <alignment horizontal="right"/>
      <protection hidden="1"/>
    </xf>
    <xf numFmtId="0" fontId="17" fillId="0" borderId="0" xfId="11" applyFont="1" applyAlignment="1" applyProtection="1">
      <alignment horizontal="left"/>
      <protection hidden="1"/>
    </xf>
    <xf numFmtId="0" fontId="17" fillId="0" borderId="14" xfId="11" applyFont="1" applyBorder="1" applyAlignment="1" applyProtection="1">
      <alignment horizontal="left"/>
      <protection hidden="1"/>
    </xf>
    <xf numFmtId="0" fontId="17" fillId="0" borderId="15" xfId="11" applyFont="1" applyBorder="1" applyAlignment="1" applyProtection="1">
      <alignment horizontal="center"/>
      <protection hidden="1"/>
    </xf>
    <xf numFmtId="0" fontId="18" fillId="0" borderId="0" xfId="11" applyFont="1" applyAlignment="1" applyProtection="1">
      <alignment horizontal="right"/>
      <protection hidden="1"/>
    </xf>
    <xf numFmtId="0" fontId="18" fillId="0" borderId="0" xfId="11" applyFont="1" applyAlignment="1" applyProtection="1">
      <alignment horizontal="left"/>
      <protection hidden="1"/>
    </xf>
    <xf numFmtId="0" fontId="27" fillId="0" borderId="0" xfId="11" applyFont="1" applyProtection="1">
      <protection hidden="1"/>
    </xf>
    <xf numFmtId="0" fontId="27" fillId="0" borderId="0" xfId="11" applyFont="1" applyAlignment="1" applyProtection="1">
      <alignment horizontal="left"/>
      <protection hidden="1"/>
    </xf>
    <xf numFmtId="0" fontId="17" fillId="0" borderId="0" xfId="11" applyFont="1" applyAlignment="1" applyProtection="1">
      <alignment horizontal="right" vertical="center"/>
      <protection hidden="1"/>
    </xf>
    <xf numFmtId="0" fontId="17" fillId="0" borderId="15" xfId="11" quotePrefix="1" applyFont="1" applyBorder="1" applyAlignment="1" applyProtection="1">
      <alignment horizontal="center" vertical="center"/>
      <protection hidden="1"/>
    </xf>
    <xf numFmtId="0" fontId="17" fillId="0" borderId="15" xfId="11" quotePrefix="1" applyFont="1" applyBorder="1" applyAlignment="1" applyProtection="1">
      <alignment horizontal="center"/>
      <protection hidden="1"/>
    </xf>
    <xf numFmtId="0" fontId="17" fillId="0" borderId="15" xfId="11" applyFont="1" applyBorder="1" applyAlignment="1" applyProtection="1">
      <alignment horizontal="left"/>
      <protection hidden="1"/>
    </xf>
    <xf numFmtId="0" fontId="17" fillId="0" borderId="16" xfId="11" applyFont="1" applyBorder="1" applyAlignment="1" applyProtection="1">
      <alignment horizontal="center"/>
      <protection hidden="1"/>
    </xf>
    <xf numFmtId="0" fontId="17" fillId="0" borderId="0" xfId="0" applyFont="1" applyAlignment="1">
      <alignment horizontal="left"/>
    </xf>
    <xf numFmtId="4" fontId="24" fillId="0" borderId="0" xfId="0" applyNumberFormat="1" applyFont="1" applyAlignment="1">
      <alignment vertical="center"/>
    </xf>
    <xf numFmtId="0" fontId="2" fillId="9" borderId="5" xfId="0" applyFont="1" applyFill="1" applyBorder="1" applyAlignment="1">
      <alignment horizontal="center"/>
    </xf>
    <xf numFmtId="0" fontId="11" fillId="0" borderId="17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10" borderId="5" xfId="0" applyFont="1" applyFill="1" applyBorder="1" applyAlignment="1">
      <alignment horizontal="center"/>
    </xf>
    <xf numFmtId="0" fontId="17" fillId="0" borderId="0" xfId="10" applyFont="1"/>
    <xf numFmtId="3" fontId="17" fillId="0" borderId="18" xfId="11" applyNumberFormat="1" applyFont="1" applyBorder="1" applyProtection="1">
      <protection hidden="1"/>
    </xf>
    <xf numFmtId="4" fontId="26" fillId="0" borderId="7" xfId="11" applyNumberFormat="1" applyFont="1" applyBorder="1" applyAlignment="1" applyProtection="1">
      <alignment horizontal="right"/>
      <protection hidden="1"/>
    </xf>
    <xf numFmtId="3" fontId="17" fillId="0" borderId="19" xfId="11" applyNumberFormat="1" applyFont="1" applyBorder="1" applyProtection="1">
      <protection hidden="1"/>
    </xf>
    <xf numFmtId="4" fontId="26" fillId="0" borderId="3" xfId="11" applyNumberFormat="1" applyFont="1" applyBorder="1" applyAlignment="1" applyProtection="1">
      <alignment horizontal="right"/>
      <protection hidden="1"/>
    </xf>
    <xf numFmtId="0" fontId="17" fillId="0" borderId="0" xfId="14" applyFont="1" applyAlignment="1" applyProtection="1">
      <alignment horizontal="right" vertical="top"/>
      <protection hidden="1"/>
    </xf>
    <xf numFmtId="0" fontId="0" fillId="0" borderId="0" xfId="0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29" fillId="0" borderId="9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3" fillId="0" borderId="0" xfId="0" applyFont="1" applyAlignment="1">
      <alignment vertical="top"/>
    </xf>
    <xf numFmtId="165" fontId="11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8" fillId="0" borderId="0" xfId="0" applyFont="1" applyAlignment="1">
      <alignment vertical="center"/>
    </xf>
    <xf numFmtId="166" fontId="17" fillId="0" borderId="0" xfId="5" applyNumberFormat="1" applyFont="1" applyFill="1" applyBorder="1" applyAlignment="1">
      <alignment vertical="center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3" fillId="0" borderId="0" xfId="0" applyFont="1" applyAlignment="1">
      <alignment horizontal="center" vertical="center" readingOrder="1"/>
    </xf>
    <xf numFmtId="0" fontId="31" fillId="0" borderId="35" xfId="0" applyFont="1" applyBorder="1" applyAlignment="1">
      <alignment horizontal="left"/>
    </xf>
    <xf numFmtId="0" fontId="0" fillId="0" borderId="36" xfId="0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36" xfId="0" applyFont="1" applyBorder="1" applyAlignment="1">
      <alignment horizontal="right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31" fillId="0" borderId="38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39" xfId="0" applyFont="1" applyBorder="1" applyAlignment="1">
      <alignment horizontal="right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31" fillId="0" borderId="41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42" xfId="0" applyFont="1" applyBorder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11" fillId="0" borderId="0" xfId="0" applyFont="1" applyAlignment="1">
      <alignment horizontal="right" vertical="center" wrapText="1"/>
    </xf>
    <xf numFmtId="14" fontId="0" fillId="0" borderId="8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7" fillId="23" borderId="7" xfId="0" applyFont="1" applyFill="1" applyBorder="1" applyAlignment="1">
      <alignment vertical="center"/>
    </xf>
    <xf numFmtId="0" fontId="17" fillId="23" borderId="0" xfId="0" applyFont="1" applyFill="1" applyAlignment="1">
      <alignment vertical="center"/>
    </xf>
    <xf numFmtId="0" fontId="17" fillId="23" borderId="3" xfId="0" applyFont="1" applyFill="1" applyBorder="1" applyAlignment="1">
      <alignment vertical="center"/>
    </xf>
    <xf numFmtId="0" fontId="19" fillId="23" borderId="7" xfId="0" applyFont="1" applyFill="1" applyBorder="1" applyAlignment="1">
      <alignment vertical="center"/>
    </xf>
    <xf numFmtId="0" fontId="19" fillId="23" borderId="0" xfId="0" applyFont="1" applyFill="1" applyAlignment="1">
      <alignment vertical="center"/>
    </xf>
    <xf numFmtId="0" fontId="19" fillId="23" borderId="3" xfId="0" applyFont="1" applyFill="1" applyBorder="1" applyAlignment="1">
      <alignment vertical="center"/>
    </xf>
    <xf numFmtId="0" fontId="22" fillId="23" borderId="7" xfId="0" applyFont="1" applyFill="1" applyBorder="1" applyAlignment="1">
      <alignment vertical="center"/>
    </xf>
    <xf numFmtId="0" fontId="22" fillId="23" borderId="0" xfId="0" applyFont="1" applyFill="1" applyAlignment="1">
      <alignment vertical="center"/>
    </xf>
    <xf numFmtId="0" fontId="22" fillId="23" borderId="3" xfId="0" applyFont="1" applyFill="1" applyBorder="1" applyAlignment="1">
      <alignment vertical="center"/>
    </xf>
    <xf numFmtId="0" fontId="17" fillId="23" borderId="7" xfId="0" applyFont="1" applyFill="1" applyBorder="1" applyAlignment="1">
      <alignment vertical="center" wrapText="1"/>
    </xf>
    <xf numFmtId="0" fontId="17" fillId="23" borderId="0" xfId="0" applyFont="1" applyFill="1" applyAlignment="1">
      <alignment vertical="center" wrapText="1"/>
    </xf>
    <xf numFmtId="0" fontId="17" fillId="23" borderId="3" xfId="0" applyFont="1" applyFill="1" applyBorder="1" applyAlignment="1">
      <alignment vertical="center" wrapText="1"/>
    </xf>
    <xf numFmtId="0" fontId="20" fillId="23" borderId="7" xfId="0" applyFont="1" applyFill="1" applyBorder="1" applyAlignment="1">
      <alignment vertical="center"/>
    </xf>
    <xf numFmtId="0" fontId="20" fillId="23" borderId="0" xfId="0" applyFont="1" applyFill="1" applyAlignment="1">
      <alignment vertical="center"/>
    </xf>
    <xf numFmtId="0" fontId="20" fillId="23" borderId="3" xfId="0" applyFont="1" applyFill="1" applyBorder="1" applyAlignment="1">
      <alignment vertical="center"/>
    </xf>
    <xf numFmtId="0" fontId="17" fillId="23" borderId="10" xfId="0" applyFont="1" applyFill="1" applyBorder="1" applyAlignment="1">
      <alignment vertical="center"/>
    </xf>
    <xf numFmtId="0" fontId="17" fillId="23" borderId="9" xfId="0" applyFont="1" applyFill="1" applyBorder="1" applyAlignment="1">
      <alignment vertical="center"/>
    </xf>
    <xf numFmtId="0" fontId="17" fillId="23" borderId="2" xfId="0" applyFont="1" applyFill="1" applyBorder="1" applyAlignment="1">
      <alignment vertical="center"/>
    </xf>
    <xf numFmtId="0" fontId="7" fillId="0" borderId="0" xfId="0" applyFont="1"/>
    <xf numFmtId="0" fontId="2" fillId="8" borderId="9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7" fillId="23" borderId="7" xfId="0" applyFont="1" applyFill="1" applyBorder="1"/>
    <xf numFmtId="0" fontId="17" fillId="23" borderId="0" xfId="0" applyFont="1" applyFill="1"/>
    <xf numFmtId="0" fontId="17" fillId="23" borderId="3" xfId="0" applyFont="1" applyFill="1" applyBorder="1"/>
    <xf numFmtId="0" fontId="17" fillId="23" borderId="17" xfId="0" applyFont="1" applyFill="1" applyBorder="1"/>
    <xf numFmtId="0" fontId="17" fillId="23" borderId="1" xfId="0" applyFont="1" applyFill="1" applyBorder="1"/>
    <xf numFmtId="0" fontId="17" fillId="23" borderId="4" xfId="0" applyFont="1" applyFill="1" applyBorder="1"/>
    <xf numFmtId="0" fontId="2" fillId="5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6" fillId="0" borderId="47" xfId="0" applyFont="1" applyBorder="1"/>
    <xf numFmtId="0" fontId="11" fillId="0" borderId="8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48" xfId="0" applyBorder="1" applyAlignment="1">
      <alignment horizontal="left"/>
    </xf>
    <xf numFmtId="0" fontId="7" fillId="0" borderId="49" xfId="0" applyFont="1" applyBorder="1" applyAlignment="1">
      <alignment horizontal="center"/>
    </xf>
    <xf numFmtId="0" fontId="0" fillId="0" borderId="50" xfId="0" applyBorder="1" applyAlignment="1">
      <alignment horizontal="left"/>
    </xf>
    <xf numFmtId="0" fontId="7" fillId="0" borderId="50" xfId="0" applyFont="1" applyBorder="1" applyAlignment="1">
      <alignment horizontal="left"/>
    </xf>
    <xf numFmtId="0" fontId="7" fillId="0" borderId="50" xfId="0" applyFont="1" applyBorder="1" applyAlignment="1">
      <alignment horizontal="right"/>
    </xf>
    <xf numFmtId="0" fontId="7" fillId="23" borderId="0" xfId="0" applyFont="1" applyFill="1" applyAlignment="1">
      <alignment horizontal="right"/>
    </xf>
    <xf numFmtId="0" fontId="7" fillId="0" borderId="5" xfId="0" applyFont="1" applyBorder="1" applyAlignment="1">
      <alignment horizontal="left"/>
    </xf>
    <xf numFmtId="49" fontId="11" fillId="0" borderId="10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center" vertical="center"/>
    </xf>
    <xf numFmtId="49" fontId="11" fillId="0" borderId="22" xfId="0" applyNumberFormat="1" applyFont="1" applyBorder="1" applyAlignment="1">
      <alignment horizontal="left" vertical="center"/>
    </xf>
    <xf numFmtId="49" fontId="11" fillId="7" borderId="8" xfId="0" applyNumberFormat="1" applyFont="1" applyFill="1" applyBorder="1" applyAlignment="1">
      <alignment horizontal="left" vertical="center"/>
    </xf>
    <xf numFmtId="4" fontId="0" fillId="0" borderId="5" xfId="5" applyNumberFormat="1" applyFont="1" applyBorder="1"/>
    <xf numFmtId="0" fontId="12" fillId="7" borderId="22" xfId="0" applyFont="1" applyFill="1" applyBorder="1" applyAlignment="1">
      <alignment horizontal="right" vertical="center"/>
    </xf>
    <xf numFmtId="0" fontId="12" fillId="7" borderId="8" xfId="0" applyFont="1" applyFill="1" applyBorder="1" applyAlignment="1">
      <alignment horizontal="right" vertical="center"/>
    </xf>
    <xf numFmtId="0" fontId="2" fillId="8" borderId="10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49" fontId="2" fillId="8" borderId="9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9" fontId="11" fillId="0" borderId="9" xfId="0" applyNumberFormat="1" applyFont="1" applyBorder="1" applyAlignment="1">
      <alignment horizontal="left" vertical="center"/>
    </xf>
    <xf numFmtId="3" fontId="11" fillId="0" borderId="9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10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11" fillId="0" borderId="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2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33" fillId="23" borderId="0" xfId="0" applyFont="1" applyFill="1" applyAlignment="1">
      <alignment horizontal="center" vertical="center" wrapText="1"/>
    </xf>
    <xf numFmtId="0" fontId="34" fillId="0" borderId="44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17" fillId="12" borderId="20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166" fontId="17" fillId="6" borderId="23" xfId="5" applyNumberFormat="1" applyFont="1" applyFill="1" applyBorder="1" applyAlignment="1">
      <alignment horizontal="center" vertical="center"/>
    </xf>
    <xf numFmtId="166" fontId="17" fillId="6" borderId="24" xfId="5" applyNumberFormat="1" applyFont="1" applyFill="1" applyBorder="1" applyAlignment="1">
      <alignment horizontal="center" vertical="center"/>
    </xf>
    <xf numFmtId="166" fontId="17" fillId="6" borderId="25" xfId="5" applyNumberFormat="1" applyFont="1" applyFill="1" applyBorder="1" applyAlignment="1">
      <alignment horizontal="center" vertical="center"/>
    </xf>
    <xf numFmtId="0" fontId="17" fillId="14" borderId="23" xfId="0" applyFont="1" applyFill="1" applyBorder="1" applyAlignment="1">
      <alignment horizontal="left" vertical="center"/>
    </xf>
    <xf numFmtId="0" fontId="17" fillId="14" borderId="24" xfId="0" applyFont="1" applyFill="1" applyBorder="1" applyAlignment="1">
      <alignment horizontal="left" vertical="center"/>
    </xf>
    <xf numFmtId="0" fontId="17" fillId="14" borderId="25" xfId="0" applyFont="1" applyFill="1" applyBorder="1" applyAlignment="1">
      <alignment horizontal="left" vertical="center"/>
    </xf>
    <xf numFmtId="0" fontId="18" fillId="13" borderId="23" xfId="0" applyFont="1" applyFill="1" applyBorder="1" applyAlignment="1">
      <alignment horizontal="left" vertical="center" wrapText="1"/>
    </xf>
    <xf numFmtId="0" fontId="18" fillId="13" borderId="24" xfId="0" applyFont="1" applyFill="1" applyBorder="1" applyAlignment="1">
      <alignment horizontal="left" vertical="center" wrapText="1"/>
    </xf>
    <xf numFmtId="0" fontId="18" fillId="13" borderId="25" xfId="0" applyFont="1" applyFill="1" applyBorder="1" applyAlignment="1">
      <alignment horizontal="left" vertical="center" wrapText="1"/>
    </xf>
    <xf numFmtId="0" fontId="18" fillId="11" borderId="5" xfId="0" applyFont="1" applyFill="1" applyBorder="1" applyAlignment="1">
      <alignment horizontal="right" vertical="center"/>
    </xf>
    <xf numFmtId="166" fontId="17" fillId="13" borderId="23" xfId="5" applyNumberFormat="1" applyFont="1" applyFill="1" applyBorder="1" applyAlignment="1">
      <alignment horizontal="center" vertical="center"/>
    </xf>
    <xf numFmtId="166" fontId="17" fillId="13" borderId="24" xfId="5" applyNumberFormat="1" applyFont="1" applyFill="1" applyBorder="1" applyAlignment="1">
      <alignment horizontal="center" vertical="center"/>
    </xf>
    <xf numFmtId="166" fontId="17" fillId="13" borderId="25" xfId="5" applyNumberFormat="1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0" fillId="15" borderId="5" xfId="0" applyFill="1" applyBorder="1"/>
    <xf numFmtId="0" fontId="12" fillId="8" borderId="5" xfId="0" applyFont="1" applyFill="1" applyBorder="1" applyAlignment="1">
      <alignment horizontal="center" vertical="center"/>
    </xf>
    <xf numFmtId="0" fontId="0" fillId="0" borderId="5" xfId="0" applyBorder="1"/>
    <xf numFmtId="0" fontId="17" fillId="12" borderId="5" xfId="0" applyFont="1" applyFill="1" applyBorder="1" applyAlignment="1">
      <alignment horizontal="center" vertical="center"/>
    </xf>
    <xf numFmtId="0" fontId="23" fillId="16" borderId="22" xfId="0" applyFont="1" applyFill="1" applyBorder="1" applyAlignment="1">
      <alignment horizontal="center" vertical="center"/>
    </xf>
    <xf numFmtId="0" fontId="23" fillId="16" borderId="8" xfId="0" applyFont="1" applyFill="1" applyBorder="1" applyAlignment="1">
      <alignment horizontal="center" vertical="center"/>
    </xf>
    <xf numFmtId="0" fontId="0" fillId="16" borderId="8" xfId="0" applyFill="1" applyBorder="1"/>
    <xf numFmtId="0" fontId="0" fillId="16" borderId="6" xfId="0" applyFill="1" applyBorder="1"/>
    <xf numFmtId="0" fontId="18" fillId="12" borderId="5" xfId="0" applyFont="1" applyFill="1" applyBorder="1" applyAlignment="1">
      <alignment horizontal="right" vertical="center"/>
    </xf>
    <xf numFmtId="0" fontId="18" fillId="12" borderId="21" xfId="0" applyFont="1" applyFill="1" applyBorder="1" applyAlignment="1">
      <alignment horizontal="right" vertical="center"/>
    </xf>
    <xf numFmtId="0" fontId="18" fillId="12" borderId="5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4" fontId="13" fillId="2" borderId="10" xfId="5" applyNumberFormat="1" applyFont="1" applyFill="1" applyBorder="1" applyAlignment="1">
      <alignment vertical="center"/>
    </xf>
    <xf numFmtId="164" fontId="13" fillId="2" borderId="9" xfId="5" applyNumberFormat="1" applyFont="1" applyFill="1" applyBorder="1" applyAlignment="1">
      <alignment vertical="center"/>
    </xf>
    <xf numFmtId="164" fontId="13" fillId="2" borderId="2" xfId="5" applyNumberFormat="1" applyFont="1" applyFill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2" borderId="7" xfId="5" applyNumberFormat="1" applyFont="1" applyFill="1" applyBorder="1" applyAlignment="1">
      <alignment vertical="center"/>
    </xf>
    <xf numFmtId="164" fontId="13" fillId="2" borderId="0" xfId="5" applyNumberFormat="1" applyFont="1" applyFill="1" applyBorder="1" applyAlignment="1">
      <alignment vertical="center"/>
    </xf>
    <xf numFmtId="164" fontId="13" fillId="2" borderId="3" xfId="5" applyNumberFormat="1" applyFont="1" applyFill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4" fontId="13" fillId="2" borderId="26" xfId="5" applyNumberFormat="1" applyFont="1" applyFill="1" applyBorder="1" applyAlignment="1">
      <alignment vertical="center"/>
    </xf>
    <xf numFmtId="164" fontId="13" fillId="2" borderId="27" xfId="5" applyNumberFormat="1" applyFont="1" applyFill="1" applyBorder="1" applyAlignment="1">
      <alignment vertical="center"/>
    </xf>
    <xf numFmtId="164" fontId="13" fillId="2" borderId="28" xfId="5" applyNumberFormat="1" applyFont="1" applyFill="1" applyBorder="1" applyAlignment="1">
      <alignment vertical="center"/>
    </xf>
    <xf numFmtId="164" fontId="13" fillId="14" borderId="23" xfId="5" applyNumberFormat="1" applyFont="1" applyFill="1" applyBorder="1" applyAlignment="1">
      <alignment vertical="center"/>
    </xf>
    <xf numFmtId="164" fontId="13" fillId="14" borderId="24" xfId="5" applyNumberFormat="1" applyFont="1" applyFill="1" applyBorder="1" applyAlignment="1">
      <alignment vertical="center"/>
    </xf>
    <xf numFmtId="164" fontId="13" fillId="14" borderId="25" xfId="5" applyNumberFormat="1" applyFont="1" applyFill="1" applyBorder="1" applyAlignment="1">
      <alignment vertical="center"/>
    </xf>
    <xf numFmtId="4" fontId="13" fillId="2" borderId="18" xfId="5" applyNumberFormat="1" applyFont="1" applyFill="1" applyBorder="1" applyAlignment="1">
      <alignment vertical="center"/>
    </xf>
    <xf numFmtId="164" fontId="13" fillId="2" borderId="29" xfId="5" applyNumberFormat="1" applyFont="1" applyFill="1" applyBorder="1" applyAlignment="1">
      <alignment vertical="center"/>
    </xf>
    <xf numFmtId="164" fontId="13" fillId="2" borderId="19" xfId="5" applyNumberFormat="1" applyFont="1" applyFill="1" applyBorder="1" applyAlignment="1">
      <alignment vertical="center"/>
    </xf>
    <xf numFmtId="0" fontId="23" fillId="17" borderId="22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horizontal="center" vertical="center"/>
    </xf>
    <xf numFmtId="0" fontId="0" fillId="17" borderId="8" xfId="0" applyFill="1" applyBorder="1"/>
    <xf numFmtId="0" fontId="0" fillId="17" borderId="6" xfId="0" applyFill="1" applyBorder="1"/>
    <xf numFmtId="0" fontId="17" fillId="18" borderId="23" xfId="0" applyFont="1" applyFill="1" applyBorder="1" applyAlignment="1">
      <alignment horizontal="left" vertical="center"/>
    </xf>
    <xf numFmtId="0" fontId="17" fillId="18" borderId="24" xfId="0" applyFont="1" applyFill="1" applyBorder="1" applyAlignment="1">
      <alignment horizontal="left" vertical="center"/>
    </xf>
    <xf numFmtId="164" fontId="13" fillId="18" borderId="23" xfId="5" applyNumberFormat="1" applyFont="1" applyFill="1" applyBorder="1" applyAlignment="1">
      <alignment vertical="center"/>
    </xf>
    <xf numFmtId="164" fontId="13" fillId="18" borderId="24" xfId="5" applyNumberFormat="1" applyFont="1" applyFill="1" applyBorder="1" applyAlignment="1">
      <alignment vertical="center"/>
    </xf>
    <xf numFmtId="164" fontId="13" fillId="18" borderId="25" xfId="5" applyNumberFormat="1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18" borderId="25" xfId="0" applyFont="1" applyFill="1" applyBorder="1" applyAlignment="1">
      <alignment horizontal="left" vertical="center"/>
    </xf>
    <xf numFmtId="0" fontId="17" fillId="0" borderId="7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35" fillId="20" borderId="1" xfId="0" applyFont="1" applyFill="1" applyBorder="1" applyAlignment="1">
      <alignment horizontal="center" vertical="center"/>
    </xf>
    <xf numFmtId="0" fontId="36" fillId="20" borderId="1" xfId="0" applyFont="1" applyFill="1" applyBorder="1" applyAlignment="1">
      <alignment horizontal="center" vertical="center"/>
    </xf>
    <xf numFmtId="0" fontId="17" fillId="0" borderId="7" xfId="0" applyFont="1" applyBorder="1"/>
    <xf numFmtId="0" fontId="17" fillId="0" borderId="0" xfId="0" applyFont="1"/>
    <xf numFmtId="0" fontId="17" fillId="0" borderId="3" xfId="0" applyFont="1" applyBorder="1"/>
    <xf numFmtId="0" fontId="17" fillId="0" borderId="10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2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center" vertical="center"/>
    </xf>
    <xf numFmtId="0" fontId="36" fillId="21" borderId="1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4" fontId="26" fillId="0" borderId="26" xfId="11" applyNumberFormat="1" applyFont="1" applyBorder="1" applyAlignment="1" applyProtection="1">
      <alignment horizontal="right"/>
      <protection hidden="1"/>
    </xf>
    <xf numFmtId="4" fontId="26" fillId="0" borderId="30" xfId="11" applyNumberFormat="1" applyFont="1" applyBorder="1" applyAlignment="1" applyProtection="1">
      <alignment horizontal="right"/>
      <protection hidden="1"/>
    </xf>
    <xf numFmtId="3" fontId="17" fillId="0" borderId="18" xfId="11" applyNumberFormat="1" applyFont="1" applyBorder="1" applyProtection="1">
      <protection hidden="1"/>
    </xf>
    <xf numFmtId="3" fontId="17" fillId="0" borderId="31" xfId="11" applyNumberFormat="1" applyFont="1" applyBorder="1" applyProtection="1">
      <protection hidden="1"/>
    </xf>
    <xf numFmtId="4" fontId="26" fillId="0" borderId="17" xfId="11" applyNumberFormat="1" applyFont="1" applyBorder="1" applyAlignment="1" applyProtection="1">
      <alignment horizontal="right"/>
      <protection hidden="1"/>
    </xf>
    <xf numFmtId="4" fontId="26" fillId="0" borderId="32" xfId="11" applyNumberFormat="1" applyFont="1" applyBorder="1" applyAlignment="1" applyProtection="1">
      <alignment horizontal="right"/>
      <protection hidden="1"/>
    </xf>
    <xf numFmtId="4" fontId="26" fillId="0" borderId="10" xfId="11" applyNumberFormat="1" applyFont="1" applyBorder="1" applyAlignment="1" applyProtection="1">
      <alignment horizontal="right"/>
      <protection hidden="1"/>
    </xf>
    <xf numFmtId="4" fontId="26" fillId="0" borderId="33" xfId="11" applyNumberFormat="1" applyFont="1" applyBorder="1" applyAlignment="1" applyProtection="1">
      <alignment horizontal="right"/>
      <protection hidden="1"/>
    </xf>
    <xf numFmtId="4" fontId="17" fillId="0" borderId="7" xfId="11" applyNumberFormat="1" applyFont="1" applyBorder="1" applyAlignment="1" applyProtection="1">
      <alignment horizontal="right"/>
      <protection hidden="1"/>
    </xf>
    <xf numFmtId="4" fontId="17" fillId="0" borderId="34" xfId="11" applyNumberFormat="1" applyFont="1" applyBorder="1" applyAlignment="1" applyProtection="1">
      <alignment horizontal="right"/>
      <protection hidden="1"/>
    </xf>
    <xf numFmtId="4" fontId="17" fillId="0" borderId="10" xfId="11" applyNumberFormat="1" applyFont="1" applyBorder="1" applyAlignment="1" applyProtection="1">
      <alignment horizontal="right"/>
      <protection hidden="1"/>
    </xf>
    <xf numFmtId="4" fontId="17" fillId="0" borderId="33" xfId="11" applyNumberFormat="1" applyFont="1" applyBorder="1" applyAlignment="1" applyProtection="1">
      <alignment horizontal="right"/>
      <protection hidden="1"/>
    </xf>
    <xf numFmtId="4" fontId="17" fillId="0" borderId="17" xfId="11" applyNumberFormat="1" applyFont="1" applyBorder="1" applyAlignment="1" applyProtection="1">
      <alignment horizontal="right"/>
      <protection hidden="1"/>
    </xf>
    <xf numFmtId="4" fontId="17" fillId="0" borderId="32" xfId="11" applyNumberFormat="1" applyFont="1" applyBorder="1" applyAlignment="1" applyProtection="1">
      <alignment horizontal="right"/>
      <protection hidden="1"/>
    </xf>
    <xf numFmtId="3" fontId="17" fillId="0" borderId="7" xfId="11" applyNumberFormat="1" applyFont="1" applyBorder="1" applyAlignment="1" applyProtection="1">
      <alignment horizontal="right"/>
      <protection hidden="1"/>
    </xf>
    <xf numFmtId="4" fontId="18" fillId="0" borderId="17" xfId="11" applyNumberFormat="1" applyFont="1" applyBorder="1" applyAlignment="1" applyProtection="1">
      <alignment horizontal="right"/>
      <protection hidden="1"/>
    </xf>
    <xf numFmtId="4" fontId="18" fillId="0" borderId="32" xfId="11" applyNumberFormat="1" applyFont="1" applyBorder="1" applyAlignment="1" applyProtection="1">
      <alignment horizontal="right"/>
      <protection hidden="1"/>
    </xf>
    <xf numFmtId="4" fontId="18" fillId="0" borderId="10" xfId="11" applyNumberFormat="1" applyFont="1" applyBorder="1" applyAlignment="1" applyProtection="1">
      <alignment horizontal="right"/>
      <protection hidden="1"/>
    </xf>
    <xf numFmtId="4" fontId="18" fillId="0" borderId="33" xfId="11" applyNumberFormat="1" applyFont="1" applyBorder="1" applyAlignment="1" applyProtection="1">
      <alignment horizontal="right"/>
      <protection hidden="1"/>
    </xf>
    <xf numFmtId="4" fontId="17" fillId="0" borderId="3" xfId="11" applyNumberFormat="1" applyFont="1" applyBorder="1" applyAlignment="1" applyProtection="1">
      <alignment horizontal="right"/>
      <protection hidden="1"/>
    </xf>
    <xf numFmtId="4" fontId="26" fillId="0" borderId="4" xfId="11" applyNumberFormat="1" applyFont="1" applyBorder="1" applyAlignment="1" applyProtection="1">
      <alignment horizontal="right"/>
      <protection hidden="1"/>
    </xf>
    <xf numFmtId="4" fontId="17" fillId="0" borderId="2" xfId="11" applyNumberFormat="1" applyFont="1" applyBorder="1" applyAlignment="1" applyProtection="1">
      <alignment horizontal="right"/>
      <protection hidden="1"/>
    </xf>
    <xf numFmtId="4" fontId="18" fillId="0" borderId="4" xfId="11" applyNumberFormat="1" applyFont="1" applyBorder="1" applyAlignment="1" applyProtection="1">
      <alignment horizontal="right"/>
      <protection hidden="1"/>
    </xf>
    <xf numFmtId="4" fontId="18" fillId="0" borderId="2" xfId="11" applyNumberFormat="1" applyFont="1" applyBorder="1" applyAlignment="1" applyProtection="1">
      <alignment horizontal="right"/>
      <protection hidden="1"/>
    </xf>
    <xf numFmtId="4" fontId="26" fillId="0" borderId="28" xfId="11" applyNumberFormat="1" applyFont="1" applyBorder="1" applyAlignment="1" applyProtection="1">
      <alignment horizontal="right"/>
      <protection hidden="1"/>
    </xf>
    <xf numFmtId="4" fontId="26" fillId="0" borderId="2" xfId="11" applyNumberFormat="1" applyFont="1" applyBorder="1" applyAlignment="1" applyProtection="1">
      <alignment horizontal="right"/>
      <protection hidden="1"/>
    </xf>
    <xf numFmtId="4" fontId="17" fillId="0" borderId="7" xfId="11" applyNumberFormat="1" applyFont="1" applyBorder="1" applyAlignment="1" applyProtection="1">
      <alignment horizontal="right" vertical="center"/>
      <protection hidden="1"/>
    </xf>
    <xf numFmtId="4" fontId="17" fillId="0" borderId="3" xfId="11" applyNumberFormat="1" applyFont="1" applyBorder="1" applyAlignment="1" applyProtection="1">
      <alignment horizontal="right" vertical="center"/>
      <protection hidden="1"/>
    </xf>
    <xf numFmtId="0" fontId="17" fillId="0" borderId="0" xfId="11" applyFont="1" applyAlignment="1" applyProtection="1">
      <alignment horizontal="left" vertical="center" wrapText="1"/>
      <protection hidden="1"/>
    </xf>
    <xf numFmtId="0" fontId="31" fillId="0" borderId="0" xfId="0" applyFont="1" applyAlignment="1">
      <alignment horizontal="left" vertical="center"/>
    </xf>
    <xf numFmtId="0" fontId="18" fillId="0" borderId="11" xfId="11" applyFont="1" applyBorder="1" applyAlignment="1" applyProtection="1">
      <alignment horizontal="center" vertical="center"/>
      <protection hidden="1"/>
    </xf>
    <xf numFmtId="0" fontId="18" fillId="0" borderId="12" xfId="11" applyFont="1" applyBorder="1" applyAlignment="1" applyProtection="1">
      <alignment horizontal="center" vertical="center"/>
      <protection hidden="1"/>
    </xf>
    <xf numFmtId="0" fontId="18" fillId="0" borderId="13" xfId="11" applyFont="1" applyBorder="1" applyAlignment="1" applyProtection="1">
      <alignment horizontal="center" vertical="center"/>
      <protection hidden="1"/>
    </xf>
    <xf numFmtId="169" fontId="18" fillId="0" borderId="29" xfId="11" applyNumberFormat="1" applyFont="1" applyBorder="1" applyAlignment="1" applyProtection="1">
      <alignment horizontal="center" vertical="center"/>
      <protection hidden="1"/>
    </xf>
    <xf numFmtId="169" fontId="18" fillId="0" borderId="31" xfId="11" applyNumberFormat="1" applyFont="1" applyBorder="1" applyAlignment="1" applyProtection="1">
      <alignment horizontal="center" vertical="center"/>
      <protection hidden="1"/>
    </xf>
    <xf numFmtId="169" fontId="18" fillId="0" borderId="0" xfId="11" applyNumberFormat="1" applyFont="1" applyAlignment="1" applyProtection="1">
      <alignment horizontal="center" vertical="center"/>
      <protection hidden="1"/>
    </xf>
    <xf numFmtId="169" fontId="18" fillId="0" borderId="34" xfId="11" applyNumberFormat="1" applyFont="1" applyBorder="1" applyAlignment="1" applyProtection="1">
      <alignment horizontal="center" vertical="center"/>
      <protection hidden="1"/>
    </xf>
    <xf numFmtId="169" fontId="18" fillId="0" borderId="27" xfId="11" applyNumberFormat="1" applyFont="1" applyBorder="1" applyAlignment="1" applyProtection="1">
      <alignment horizontal="center" vertical="center"/>
      <protection hidden="1"/>
    </xf>
    <xf numFmtId="169" fontId="18" fillId="0" borderId="30" xfId="11" applyNumberFormat="1" applyFont="1" applyBorder="1" applyAlignment="1" applyProtection="1">
      <alignment horizontal="center" vertical="center"/>
      <protection hidden="1"/>
    </xf>
    <xf numFmtId="169" fontId="18" fillId="0" borderId="18" xfId="11" applyNumberFormat="1" applyFont="1" applyBorder="1" applyAlignment="1" applyProtection="1">
      <alignment horizontal="center" vertical="center"/>
      <protection hidden="1"/>
    </xf>
    <xf numFmtId="169" fontId="18" fillId="0" borderId="19" xfId="11" applyNumberFormat="1" applyFont="1" applyBorder="1" applyAlignment="1" applyProtection="1">
      <alignment horizontal="center" vertical="center"/>
      <protection hidden="1"/>
    </xf>
    <xf numFmtId="169" fontId="18" fillId="0" borderId="7" xfId="11" applyNumberFormat="1" applyFont="1" applyBorder="1" applyAlignment="1" applyProtection="1">
      <alignment horizontal="center" vertical="center"/>
      <protection hidden="1"/>
    </xf>
    <xf numFmtId="169" fontId="18" fillId="0" borderId="3" xfId="11" applyNumberFormat="1" applyFont="1" applyBorder="1" applyAlignment="1" applyProtection="1">
      <alignment horizontal="center" vertical="center"/>
      <protection hidden="1"/>
    </xf>
    <xf numFmtId="169" fontId="18" fillId="0" borderId="26" xfId="11" applyNumberFormat="1" applyFont="1" applyBorder="1" applyAlignment="1" applyProtection="1">
      <alignment horizontal="center" vertical="center"/>
      <protection hidden="1"/>
    </xf>
    <xf numFmtId="169" fontId="18" fillId="0" borderId="28" xfId="11" applyNumberFormat="1" applyFont="1" applyBorder="1" applyAlignment="1" applyProtection="1">
      <alignment horizontal="center" vertical="center"/>
      <protection hidden="1"/>
    </xf>
    <xf numFmtId="0" fontId="17" fillId="0" borderId="0" xfId="10" applyFont="1"/>
    <xf numFmtId="4" fontId="17" fillId="0" borderId="34" xfId="11" applyNumberFormat="1" applyFont="1" applyBorder="1" applyAlignment="1" applyProtection="1">
      <alignment horizontal="right" vertical="center"/>
      <protection hidden="1"/>
    </xf>
    <xf numFmtId="0" fontId="31" fillId="0" borderId="9" xfId="0" applyFont="1" applyBorder="1" applyAlignment="1">
      <alignment horizontal="left" vertical="center"/>
    </xf>
    <xf numFmtId="0" fontId="18" fillId="0" borderId="11" xfId="13" applyFont="1" applyBorder="1" applyAlignment="1">
      <alignment horizontal="center" vertical="center"/>
    </xf>
    <xf numFmtId="0" fontId="18" fillId="0" borderId="12" xfId="13" applyFont="1" applyBorder="1" applyAlignment="1">
      <alignment horizontal="center" vertical="center"/>
    </xf>
    <xf numFmtId="0" fontId="18" fillId="0" borderId="13" xfId="13" applyFont="1" applyBorder="1" applyAlignment="1">
      <alignment horizontal="center" vertical="center"/>
    </xf>
    <xf numFmtId="169" fontId="18" fillId="0" borderId="18" xfId="13" applyNumberFormat="1" applyFont="1" applyBorder="1" applyAlignment="1">
      <alignment horizontal="center" vertical="center"/>
    </xf>
    <xf numFmtId="169" fontId="18" fillId="0" borderId="31" xfId="13" applyNumberFormat="1" applyFont="1" applyBorder="1" applyAlignment="1">
      <alignment horizontal="center" vertical="center"/>
    </xf>
    <xf numFmtId="169" fontId="18" fillId="0" borderId="7" xfId="13" applyNumberFormat="1" applyFont="1" applyBorder="1" applyAlignment="1">
      <alignment horizontal="center" vertical="center"/>
    </xf>
    <xf numFmtId="169" fontId="18" fillId="0" borderId="34" xfId="13" applyNumberFormat="1" applyFont="1" applyBorder="1" applyAlignment="1">
      <alignment horizontal="center" vertical="center"/>
    </xf>
    <xf numFmtId="169" fontId="18" fillId="0" borderId="26" xfId="13" applyNumberFormat="1" applyFont="1" applyBorder="1" applyAlignment="1">
      <alignment horizontal="center" vertical="center"/>
    </xf>
    <xf numFmtId="169" fontId="18" fillId="0" borderId="30" xfId="13" applyNumberFormat="1" applyFont="1" applyBorder="1" applyAlignment="1">
      <alignment horizontal="center" vertical="center"/>
    </xf>
    <xf numFmtId="169" fontId="18" fillId="0" borderId="19" xfId="13" applyNumberFormat="1" applyFont="1" applyBorder="1" applyAlignment="1">
      <alignment horizontal="center" vertical="center"/>
    </xf>
    <xf numFmtId="169" fontId="18" fillId="0" borderId="3" xfId="13" applyNumberFormat="1" applyFont="1" applyBorder="1" applyAlignment="1">
      <alignment horizontal="center" vertical="center"/>
    </xf>
    <xf numFmtId="169" fontId="18" fillId="0" borderId="28" xfId="13" applyNumberFormat="1" applyFont="1" applyBorder="1" applyAlignment="1">
      <alignment horizontal="center" vertical="center"/>
    </xf>
    <xf numFmtId="3" fontId="17" fillId="0" borderId="18" xfId="13" applyNumberFormat="1" applyFont="1" applyBorder="1"/>
    <xf numFmtId="3" fontId="17" fillId="0" borderId="19" xfId="13" applyNumberFormat="1" applyFont="1" applyBorder="1"/>
    <xf numFmtId="4" fontId="17" fillId="0" borderId="10" xfId="13" applyNumberFormat="1" applyFont="1" applyBorder="1"/>
    <xf numFmtId="4" fontId="17" fillId="0" borderId="2" xfId="13" applyNumberFormat="1" applyFont="1" applyBorder="1"/>
    <xf numFmtId="4" fontId="17" fillId="0" borderId="7" xfId="13" applyNumberFormat="1" applyFont="1" applyBorder="1"/>
    <xf numFmtId="4" fontId="17" fillId="0" borderId="3" xfId="13" applyNumberFormat="1" applyFont="1" applyBorder="1"/>
    <xf numFmtId="4" fontId="26" fillId="0" borderId="17" xfId="13" applyNumberFormat="1" applyFont="1" applyBorder="1"/>
    <xf numFmtId="4" fontId="26" fillId="0" borderId="4" xfId="13" applyNumberFormat="1" applyFont="1" applyBorder="1"/>
    <xf numFmtId="4" fontId="26" fillId="0" borderId="10" xfId="13" applyNumberFormat="1" applyFont="1" applyBorder="1"/>
    <xf numFmtId="4" fontId="26" fillId="0" borderId="2" xfId="13" applyNumberFormat="1" applyFont="1" applyBorder="1"/>
    <xf numFmtId="4" fontId="26" fillId="0" borderId="26" xfId="13" applyNumberFormat="1" applyFont="1" applyBorder="1"/>
    <xf numFmtId="4" fontId="26" fillId="0" borderId="28" xfId="13" applyNumberFormat="1" applyFont="1" applyBorder="1"/>
    <xf numFmtId="3" fontId="17" fillId="0" borderId="31" xfId="13" applyNumberFormat="1" applyFont="1" applyBorder="1"/>
    <xf numFmtId="4" fontId="17" fillId="0" borderId="33" xfId="13" applyNumberFormat="1" applyFont="1" applyBorder="1"/>
    <xf numFmtId="4" fontId="17" fillId="0" borderId="34" xfId="13" applyNumberFormat="1" applyFont="1" applyBorder="1"/>
    <xf numFmtId="4" fontId="26" fillId="0" borderId="32" xfId="13" applyNumberFormat="1" applyFont="1" applyBorder="1"/>
    <xf numFmtId="4" fontId="26" fillId="0" borderId="33" xfId="13" applyNumberFormat="1" applyFont="1" applyBorder="1"/>
    <xf numFmtId="4" fontId="26" fillId="0" borderId="30" xfId="13" applyNumberFormat="1" applyFont="1" applyBorder="1"/>
    <xf numFmtId="0" fontId="18" fillId="0" borderId="11" xfId="12" applyFont="1" applyBorder="1" applyAlignment="1" applyProtection="1">
      <alignment horizontal="center" vertical="center"/>
      <protection hidden="1"/>
    </xf>
    <xf numFmtId="0" fontId="18" fillId="0" borderId="12" xfId="12" applyFont="1" applyBorder="1" applyAlignment="1" applyProtection="1">
      <alignment horizontal="center" vertical="center"/>
      <protection hidden="1"/>
    </xf>
    <xf numFmtId="0" fontId="18" fillId="0" borderId="13" xfId="12" applyFont="1" applyBorder="1" applyAlignment="1" applyProtection="1">
      <alignment horizontal="center" vertical="center"/>
      <protection hidden="1"/>
    </xf>
    <xf numFmtId="0" fontId="18" fillId="0" borderId="18" xfId="12" applyFont="1" applyBorder="1" applyAlignment="1" applyProtection="1">
      <alignment horizontal="center" vertical="center"/>
      <protection hidden="1"/>
    </xf>
    <xf numFmtId="0" fontId="18" fillId="0" borderId="29" xfId="12" applyFont="1" applyBorder="1" applyAlignment="1" applyProtection="1">
      <alignment horizontal="center" vertical="center"/>
      <protection hidden="1"/>
    </xf>
    <xf numFmtId="0" fontId="18" fillId="0" borderId="7" xfId="12" applyFont="1" applyBorder="1" applyAlignment="1" applyProtection="1">
      <alignment horizontal="center" vertical="center"/>
      <protection hidden="1"/>
    </xf>
    <xf numFmtId="0" fontId="18" fillId="0" borderId="0" xfId="12" applyFont="1" applyAlignment="1" applyProtection="1">
      <alignment horizontal="center" vertical="center"/>
      <protection hidden="1"/>
    </xf>
    <xf numFmtId="0" fontId="18" fillId="0" borderId="26" xfId="12" applyFont="1" applyBorder="1" applyAlignment="1" applyProtection="1">
      <alignment horizontal="center" vertical="center"/>
      <protection hidden="1"/>
    </xf>
    <xf numFmtId="0" fontId="18" fillId="0" borderId="27" xfId="12" applyFont="1" applyBorder="1" applyAlignment="1" applyProtection="1">
      <alignment horizontal="center" vertical="center"/>
      <protection hidden="1"/>
    </xf>
    <xf numFmtId="0" fontId="18" fillId="0" borderId="31" xfId="12" applyFont="1" applyBorder="1" applyAlignment="1" applyProtection="1">
      <alignment horizontal="center" vertical="center"/>
      <protection hidden="1"/>
    </xf>
    <xf numFmtId="0" fontId="18" fillId="0" borderId="34" xfId="12" applyFont="1" applyBorder="1" applyAlignment="1" applyProtection="1">
      <alignment horizontal="center" vertical="center"/>
      <protection hidden="1"/>
    </xf>
    <xf numFmtId="0" fontId="18" fillId="0" borderId="30" xfId="12" applyFont="1" applyBorder="1" applyAlignment="1" applyProtection="1">
      <alignment horizontal="center" vertical="center"/>
      <protection hidden="1"/>
    </xf>
    <xf numFmtId="0" fontId="18" fillId="0" borderId="0" xfId="12" applyFont="1" applyAlignment="1">
      <alignment horizontal="left" vertical="center" wrapText="1"/>
    </xf>
    <xf numFmtId="0" fontId="18" fillId="0" borderId="34" xfId="12" applyFont="1" applyBorder="1" applyAlignment="1">
      <alignment horizontal="left" vertical="center" wrapText="1"/>
    </xf>
    <xf numFmtId="3" fontId="17" fillId="0" borderId="18" xfId="12" applyNumberFormat="1" applyFont="1" applyBorder="1" applyAlignment="1" applyProtection="1">
      <alignment horizontal="left"/>
      <protection hidden="1"/>
    </xf>
    <xf numFmtId="3" fontId="17" fillId="0" borderId="29" xfId="12" applyNumberFormat="1" applyFont="1" applyBorder="1" applyAlignment="1" applyProtection="1">
      <alignment horizontal="left"/>
      <protection hidden="1"/>
    </xf>
    <xf numFmtId="4" fontId="17" fillId="0" borderId="7" xfId="12" quotePrefix="1" applyNumberFormat="1" applyFont="1" applyBorder="1" applyProtection="1">
      <protection hidden="1"/>
    </xf>
    <xf numFmtId="4" fontId="17" fillId="0" borderId="0" xfId="12" quotePrefix="1" applyNumberFormat="1" applyFont="1" applyProtection="1">
      <protection hidden="1"/>
    </xf>
    <xf numFmtId="4" fontId="17" fillId="0" borderId="7" xfId="12" applyNumberFormat="1" applyFont="1" applyBorder="1" applyProtection="1">
      <protection hidden="1"/>
    </xf>
    <xf numFmtId="4" fontId="17" fillId="0" borderId="0" xfId="12" applyNumberFormat="1" applyFont="1" applyProtection="1">
      <protection hidden="1"/>
    </xf>
    <xf numFmtId="4" fontId="26" fillId="0" borderId="1" xfId="11" applyNumberFormat="1" applyFont="1" applyBorder="1" applyAlignment="1" applyProtection="1">
      <alignment horizontal="right"/>
      <protection hidden="1"/>
    </xf>
    <xf numFmtId="4" fontId="17" fillId="0" borderId="10" xfId="12" quotePrefix="1" applyNumberFormat="1" applyFont="1" applyBorder="1" applyProtection="1">
      <protection hidden="1"/>
    </xf>
    <xf numFmtId="4" fontId="17" fillId="0" borderId="9" xfId="12" quotePrefix="1" applyNumberFormat="1" applyFont="1" applyBorder="1" applyProtection="1">
      <protection hidden="1"/>
    </xf>
    <xf numFmtId="4" fontId="26" fillId="0" borderId="17" xfId="14" applyNumberFormat="1" applyFont="1" applyBorder="1" applyAlignment="1" applyProtection="1">
      <alignment horizontal="right"/>
      <protection hidden="1"/>
    </xf>
    <xf numFmtId="4" fontId="26" fillId="0" borderId="1" xfId="14" applyNumberFormat="1" applyFont="1" applyBorder="1" applyAlignment="1" applyProtection="1">
      <alignment horizontal="right"/>
      <protection hidden="1"/>
    </xf>
    <xf numFmtId="4" fontId="26" fillId="0" borderId="10" xfId="14" applyNumberFormat="1" applyFont="1" applyBorder="1" applyAlignment="1" applyProtection="1">
      <alignment horizontal="right"/>
      <protection hidden="1"/>
    </xf>
    <xf numFmtId="4" fontId="26" fillId="0" borderId="9" xfId="14" applyNumberFormat="1" applyFont="1" applyBorder="1" applyAlignment="1" applyProtection="1">
      <alignment horizontal="right"/>
      <protection hidden="1"/>
    </xf>
    <xf numFmtId="4" fontId="17" fillId="0" borderId="10" xfId="12" applyNumberFormat="1" applyFont="1" applyBorder="1" applyProtection="1">
      <protection hidden="1"/>
    </xf>
    <xf numFmtId="4" fontId="17" fillId="0" borderId="9" xfId="12" applyNumberFormat="1" applyFont="1" applyBorder="1" applyProtection="1">
      <protection hidden="1"/>
    </xf>
    <xf numFmtId="4" fontId="17" fillId="0" borderId="17" xfId="14" applyNumberFormat="1" applyFont="1" applyBorder="1" applyAlignment="1" applyProtection="1">
      <alignment horizontal="right"/>
      <protection hidden="1"/>
    </xf>
    <xf numFmtId="4" fontId="17" fillId="0" borderId="1" xfId="14" applyNumberFormat="1" applyFont="1" applyBorder="1" applyAlignment="1" applyProtection="1">
      <alignment horizontal="right"/>
      <protection hidden="1"/>
    </xf>
    <xf numFmtId="4" fontId="17" fillId="0" borderId="10" xfId="14" applyNumberFormat="1" applyFont="1" applyBorder="1" applyAlignment="1" applyProtection="1">
      <alignment horizontal="right"/>
      <protection hidden="1"/>
    </xf>
    <xf numFmtId="4" fontId="17" fillId="0" borderId="9" xfId="14" applyNumberFormat="1" applyFont="1" applyBorder="1" applyAlignment="1" applyProtection="1">
      <alignment horizontal="right"/>
      <protection hidden="1"/>
    </xf>
    <xf numFmtId="4" fontId="26" fillId="0" borderId="17" xfId="11" applyNumberFormat="1" applyFont="1" applyBorder="1" applyAlignment="1" applyProtection="1">
      <alignment horizontal="right" vertical="center"/>
      <protection hidden="1"/>
    </xf>
    <xf numFmtId="4" fontId="26" fillId="0" borderId="1" xfId="11" applyNumberFormat="1" applyFont="1" applyBorder="1" applyAlignment="1" applyProtection="1">
      <alignment horizontal="right" vertical="center"/>
      <protection hidden="1"/>
    </xf>
    <xf numFmtId="4" fontId="26" fillId="0" borderId="9" xfId="11" applyNumberFormat="1" applyFont="1" applyBorder="1" applyAlignment="1" applyProtection="1">
      <alignment horizontal="right"/>
      <protection hidden="1"/>
    </xf>
    <xf numFmtId="4" fontId="17" fillId="0" borderId="17" xfId="12" applyNumberFormat="1" applyFont="1" applyBorder="1" applyProtection="1">
      <protection hidden="1"/>
    </xf>
    <xf numFmtId="4" fontId="17" fillId="0" borderId="1" xfId="12" applyNumberFormat="1" applyFont="1" applyBorder="1" applyProtection="1">
      <protection hidden="1"/>
    </xf>
    <xf numFmtId="4" fontId="26" fillId="0" borderId="26" xfId="14" applyNumberFormat="1" applyFont="1" applyBorder="1" applyAlignment="1" applyProtection="1">
      <alignment horizontal="right"/>
      <protection hidden="1"/>
    </xf>
    <xf numFmtId="4" fontId="26" fillId="0" borderId="27" xfId="14" applyNumberFormat="1" applyFont="1" applyBorder="1" applyAlignment="1" applyProtection="1">
      <alignment horizontal="right"/>
      <protection hidden="1"/>
    </xf>
    <xf numFmtId="3" fontId="17" fillId="0" borderId="31" xfId="12" applyNumberFormat="1" applyFont="1" applyBorder="1" applyAlignment="1" applyProtection="1">
      <alignment horizontal="left"/>
      <protection hidden="1"/>
    </xf>
    <xf numFmtId="4" fontId="17" fillId="0" borderId="34" xfId="12" quotePrefix="1" applyNumberFormat="1" applyFont="1" applyBorder="1" applyProtection="1">
      <protection hidden="1"/>
    </xf>
    <xf numFmtId="4" fontId="17" fillId="0" borderId="34" xfId="12" applyNumberFormat="1" applyFont="1" applyBorder="1" applyProtection="1">
      <protection hidden="1"/>
    </xf>
    <xf numFmtId="4" fontId="17" fillId="0" borderId="33" xfId="12" quotePrefix="1" applyNumberFormat="1" applyFont="1" applyBorder="1" applyProtection="1">
      <protection hidden="1"/>
    </xf>
    <xf numFmtId="4" fontId="26" fillId="0" borderId="32" xfId="14" applyNumberFormat="1" applyFont="1" applyBorder="1" applyAlignment="1" applyProtection="1">
      <alignment horizontal="right"/>
      <protection hidden="1"/>
    </xf>
    <xf numFmtId="4" fontId="26" fillId="0" borderId="33" xfId="14" applyNumberFormat="1" applyFont="1" applyBorder="1" applyAlignment="1" applyProtection="1">
      <alignment horizontal="right"/>
      <protection hidden="1"/>
    </xf>
    <xf numFmtId="4" fontId="17" fillId="0" borderId="33" xfId="12" applyNumberFormat="1" applyFont="1" applyBorder="1" applyProtection="1">
      <protection hidden="1"/>
    </xf>
    <xf numFmtId="4" fontId="17" fillId="0" borderId="32" xfId="14" applyNumberFormat="1" applyFont="1" applyBorder="1" applyAlignment="1" applyProtection="1">
      <alignment horizontal="right"/>
      <protection hidden="1"/>
    </xf>
    <xf numFmtId="4" fontId="17" fillId="0" borderId="33" xfId="14" applyNumberFormat="1" applyFont="1" applyBorder="1" applyAlignment="1" applyProtection="1">
      <alignment horizontal="right"/>
      <protection hidden="1"/>
    </xf>
    <xf numFmtId="4" fontId="26" fillId="0" borderId="17" xfId="12" applyNumberFormat="1" applyFont="1" applyBorder="1" applyProtection="1">
      <protection hidden="1"/>
    </xf>
    <xf numFmtId="4" fontId="26" fillId="0" borderId="32" xfId="12" applyNumberFormat="1" applyFont="1" applyBorder="1" applyProtection="1">
      <protection hidden="1"/>
    </xf>
    <xf numFmtId="4" fontId="26" fillId="0" borderId="30" xfId="14" applyNumberFormat="1" applyFont="1" applyBorder="1" applyAlignment="1" applyProtection="1">
      <alignment horizontal="right"/>
      <protection hidden="1"/>
    </xf>
    <xf numFmtId="4" fontId="17" fillId="0" borderId="32" xfId="12" applyNumberFormat="1" applyFont="1" applyBorder="1" applyProtection="1">
      <protection hidden="1"/>
    </xf>
    <xf numFmtId="4" fontId="26" fillId="0" borderId="32" xfId="11" applyNumberFormat="1" applyFont="1" applyBorder="1" applyAlignment="1" applyProtection="1">
      <alignment horizontal="right" vertical="center"/>
      <protection hidden="1"/>
    </xf>
    <xf numFmtId="0" fontId="18" fillId="0" borderId="0" xfId="14" applyFont="1" applyAlignment="1" applyProtection="1">
      <alignment horizontal="left" vertical="center" wrapText="1"/>
      <protection hidden="1"/>
    </xf>
    <xf numFmtId="0" fontId="18" fillId="0" borderId="34" xfId="14" applyFont="1" applyBorder="1" applyAlignment="1" applyProtection="1">
      <alignment horizontal="left" vertical="center" wrapText="1"/>
      <protection hidden="1"/>
    </xf>
    <xf numFmtId="0" fontId="17" fillId="0" borderId="0" xfId="14" applyFont="1" applyAlignment="1" applyProtection="1">
      <alignment horizontal="left" vertical="center" wrapText="1"/>
      <protection hidden="1"/>
    </xf>
    <xf numFmtId="0" fontId="17" fillId="0" borderId="34" xfId="14" applyFont="1" applyBorder="1" applyAlignment="1" applyProtection="1">
      <alignment horizontal="left" vertical="center" wrapText="1"/>
      <protection hidden="1"/>
    </xf>
    <xf numFmtId="168" fontId="18" fillId="0" borderId="11" xfId="14" applyNumberFormat="1" applyFont="1" applyBorder="1" applyAlignment="1" applyProtection="1">
      <alignment horizontal="center" vertical="center"/>
      <protection hidden="1"/>
    </xf>
    <xf numFmtId="168" fontId="18" fillId="0" borderId="12" xfId="14" applyNumberFormat="1" applyFont="1" applyBorder="1" applyAlignment="1" applyProtection="1">
      <alignment horizontal="center" vertical="center"/>
      <protection hidden="1"/>
    </xf>
    <xf numFmtId="0" fontId="18" fillId="0" borderId="18" xfId="14" applyFont="1" applyBorder="1" applyAlignment="1" applyProtection="1">
      <alignment horizontal="center" vertical="center"/>
      <protection hidden="1"/>
    </xf>
    <xf numFmtId="0" fontId="18" fillId="0" borderId="19" xfId="14" applyFont="1" applyBorder="1" applyAlignment="1" applyProtection="1">
      <alignment horizontal="center" vertical="center"/>
      <protection hidden="1"/>
    </xf>
    <xf numFmtId="0" fontId="18" fillId="0" borderId="7" xfId="14" applyFont="1" applyBorder="1" applyAlignment="1" applyProtection="1">
      <alignment horizontal="center" vertical="center"/>
      <protection hidden="1"/>
    </xf>
    <xf numFmtId="0" fontId="18" fillId="0" borderId="3" xfId="14" applyFont="1" applyBorder="1" applyAlignment="1" applyProtection="1">
      <alignment horizontal="center" vertical="center"/>
      <protection hidden="1"/>
    </xf>
    <xf numFmtId="0" fontId="18" fillId="0" borderId="26" xfId="14" applyFont="1" applyBorder="1" applyAlignment="1" applyProtection="1">
      <alignment horizontal="center" vertical="center"/>
      <protection hidden="1"/>
    </xf>
    <xf numFmtId="0" fontId="18" fillId="0" borderId="28" xfId="14" applyFont="1" applyBorder="1" applyAlignment="1" applyProtection="1">
      <alignment horizontal="center" vertical="center"/>
      <protection hidden="1"/>
    </xf>
    <xf numFmtId="0" fontId="18" fillId="0" borderId="29" xfId="14" applyFont="1" applyBorder="1" applyAlignment="1" applyProtection="1">
      <alignment horizontal="center" vertical="center"/>
      <protection hidden="1"/>
    </xf>
    <xf numFmtId="0" fontId="18" fillId="0" borderId="31" xfId="14" applyFont="1" applyBorder="1" applyAlignment="1" applyProtection="1">
      <alignment horizontal="center" vertical="center"/>
      <protection hidden="1"/>
    </xf>
    <xf numFmtId="0" fontId="18" fillId="0" borderId="0" xfId="14" applyFont="1" applyAlignment="1" applyProtection="1">
      <alignment horizontal="center" vertical="center"/>
      <protection hidden="1"/>
    </xf>
    <xf numFmtId="0" fontId="18" fillId="0" borderId="34" xfId="14" applyFont="1" applyBorder="1" applyAlignment="1" applyProtection="1">
      <alignment horizontal="center" vertical="center"/>
      <protection hidden="1"/>
    </xf>
    <xf numFmtId="0" fontId="18" fillId="0" borderId="27" xfId="14" applyFont="1" applyBorder="1" applyAlignment="1" applyProtection="1">
      <alignment horizontal="center" vertical="center"/>
      <protection hidden="1"/>
    </xf>
    <xf numFmtId="0" fontId="18" fillId="0" borderId="30" xfId="14" applyFont="1" applyBorder="1" applyAlignment="1" applyProtection="1">
      <alignment horizontal="center" vertical="center"/>
      <protection hidden="1"/>
    </xf>
    <xf numFmtId="3" fontId="17" fillId="0" borderId="18" xfId="14" applyNumberFormat="1" applyFont="1" applyBorder="1" applyAlignment="1" applyProtection="1">
      <alignment horizontal="left"/>
      <protection hidden="1"/>
    </xf>
    <xf numFmtId="3" fontId="17" fillId="0" borderId="19" xfId="14" applyNumberFormat="1" applyFont="1" applyBorder="1" applyAlignment="1" applyProtection="1">
      <alignment horizontal="left"/>
      <protection hidden="1"/>
    </xf>
    <xf numFmtId="4" fontId="17" fillId="0" borderId="7" xfId="14" quotePrefix="1" applyNumberFormat="1" applyFont="1" applyBorder="1" applyAlignment="1" applyProtection="1">
      <alignment horizontal="right"/>
      <protection hidden="1"/>
    </xf>
    <xf numFmtId="4" fontId="17" fillId="0" borderId="3" xfId="14" quotePrefix="1" applyNumberFormat="1" applyFont="1" applyBorder="1" applyAlignment="1" applyProtection="1">
      <alignment horizontal="right"/>
      <protection hidden="1"/>
    </xf>
    <xf numFmtId="4" fontId="18" fillId="0" borderId="17" xfId="9" applyNumberFormat="1" applyFont="1" applyBorder="1" applyProtection="1">
      <protection hidden="1"/>
    </xf>
    <xf numFmtId="4" fontId="18" fillId="0" borderId="4" xfId="9" applyNumberFormat="1" applyFont="1" applyBorder="1" applyProtection="1">
      <protection hidden="1"/>
    </xf>
    <xf numFmtId="4" fontId="17" fillId="0" borderId="10" xfId="14" applyNumberFormat="1" applyFont="1" applyBorder="1" applyProtection="1">
      <protection hidden="1"/>
    </xf>
    <xf numFmtId="4" fontId="17" fillId="0" borderId="2" xfId="14" applyNumberFormat="1" applyFont="1" applyBorder="1" applyProtection="1">
      <protection hidden="1"/>
    </xf>
    <xf numFmtId="4" fontId="17" fillId="0" borderId="10" xfId="14" quotePrefix="1" applyNumberFormat="1" applyFont="1" applyBorder="1" applyAlignment="1" applyProtection="1">
      <alignment horizontal="right"/>
      <protection hidden="1"/>
    </xf>
    <xf numFmtId="4" fontId="17" fillId="0" borderId="2" xfId="14" quotePrefix="1" applyNumberFormat="1" applyFont="1" applyBorder="1" applyAlignment="1" applyProtection="1">
      <alignment horizontal="right"/>
      <protection hidden="1"/>
    </xf>
    <xf numFmtId="4" fontId="18" fillId="0" borderId="17" xfId="14" applyNumberFormat="1" applyFont="1" applyBorder="1" applyAlignment="1" applyProtection="1">
      <alignment horizontal="right"/>
      <protection hidden="1"/>
    </xf>
    <xf numFmtId="4" fontId="18" fillId="0" borderId="4" xfId="14" applyNumberFormat="1" applyFont="1" applyBorder="1" applyAlignment="1" applyProtection="1">
      <alignment horizontal="right"/>
      <protection hidden="1"/>
    </xf>
    <xf numFmtId="4" fontId="17" fillId="0" borderId="2" xfId="14" applyNumberFormat="1" applyFont="1" applyBorder="1" applyAlignment="1" applyProtection="1">
      <alignment horizontal="right"/>
      <protection hidden="1"/>
    </xf>
    <xf numFmtId="4" fontId="17" fillId="0" borderId="7" xfId="14" applyNumberFormat="1" applyFont="1" applyBorder="1" applyAlignment="1" applyProtection="1">
      <alignment horizontal="right"/>
      <protection hidden="1"/>
    </xf>
    <xf numFmtId="4" fontId="17" fillId="0" borderId="3" xfId="14" applyNumberFormat="1" applyFont="1" applyBorder="1" applyAlignment="1" applyProtection="1">
      <alignment horizontal="right"/>
      <protection hidden="1"/>
    </xf>
    <xf numFmtId="4" fontId="17" fillId="0" borderId="7" xfId="14" applyNumberFormat="1" applyFont="1" applyBorder="1" applyProtection="1">
      <protection hidden="1"/>
    </xf>
    <xf numFmtId="4" fontId="17" fillId="0" borderId="3" xfId="14" applyNumberFormat="1" applyFont="1" applyBorder="1" applyProtection="1">
      <protection hidden="1"/>
    </xf>
    <xf numFmtId="4" fontId="18" fillId="0" borderId="10" xfId="14" applyNumberFormat="1" applyFont="1" applyBorder="1" applyAlignment="1" applyProtection="1">
      <alignment horizontal="right"/>
      <protection hidden="1"/>
    </xf>
    <xf numFmtId="4" fontId="18" fillId="0" borderId="2" xfId="14" applyNumberFormat="1" applyFont="1" applyBorder="1" applyAlignment="1" applyProtection="1">
      <alignment horizontal="right"/>
      <protection hidden="1"/>
    </xf>
    <xf numFmtId="4" fontId="18" fillId="0" borderId="26" xfId="14" applyNumberFormat="1" applyFont="1" applyBorder="1" applyAlignment="1" applyProtection="1">
      <alignment horizontal="right"/>
      <protection hidden="1"/>
    </xf>
    <xf numFmtId="4" fontId="18" fillId="0" borderId="28" xfId="14" applyNumberFormat="1" applyFont="1" applyBorder="1" applyAlignment="1" applyProtection="1">
      <alignment horizontal="right"/>
      <protection hidden="1"/>
    </xf>
    <xf numFmtId="3" fontId="17" fillId="0" borderId="29" xfId="14" applyNumberFormat="1" applyFont="1" applyBorder="1" applyAlignment="1" applyProtection="1">
      <alignment horizontal="left"/>
      <protection hidden="1"/>
    </xf>
    <xf numFmtId="3" fontId="17" fillId="0" borderId="31" xfId="14" applyNumberFormat="1" applyFont="1" applyBorder="1" applyAlignment="1" applyProtection="1">
      <alignment horizontal="left"/>
      <protection hidden="1"/>
    </xf>
    <xf numFmtId="4" fontId="17" fillId="0" borderId="0" xfId="14" quotePrefix="1" applyNumberFormat="1" applyFont="1" applyAlignment="1" applyProtection="1">
      <alignment horizontal="right"/>
      <protection hidden="1"/>
    </xf>
    <xf numFmtId="4" fontId="17" fillId="0" borderId="34" xfId="14" quotePrefix="1" applyNumberFormat="1" applyFont="1" applyBorder="1" applyAlignment="1" applyProtection="1">
      <alignment horizontal="right"/>
      <protection hidden="1"/>
    </xf>
    <xf numFmtId="4" fontId="18" fillId="0" borderId="1" xfId="9" applyNumberFormat="1" applyFont="1" applyBorder="1" applyProtection="1">
      <protection hidden="1"/>
    </xf>
    <xf numFmtId="4" fontId="18" fillId="0" borderId="32" xfId="9" applyNumberFormat="1" applyFont="1" applyBorder="1" applyProtection="1">
      <protection hidden="1"/>
    </xf>
    <xf numFmtId="4" fontId="17" fillId="0" borderId="9" xfId="14" applyNumberFormat="1" applyFont="1" applyBorder="1" applyProtection="1">
      <protection hidden="1"/>
    </xf>
    <xf numFmtId="4" fontId="17" fillId="0" borderId="33" xfId="14" applyNumberFormat="1" applyFont="1" applyBorder="1" applyProtection="1">
      <protection hidden="1"/>
    </xf>
    <xf numFmtId="4" fontId="17" fillId="0" borderId="9" xfId="14" quotePrefix="1" applyNumberFormat="1" applyFont="1" applyBorder="1" applyAlignment="1" applyProtection="1">
      <alignment horizontal="right"/>
      <protection hidden="1"/>
    </xf>
    <xf numFmtId="4" fontId="17" fillId="0" borderId="33" xfId="14" quotePrefix="1" applyNumberFormat="1" applyFont="1" applyBorder="1" applyAlignment="1" applyProtection="1">
      <alignment horizontal="right"/>
      <protection hidden="1"/>
    </xf>
    <xf numFmtId="4" fontId="18" fillId="0" borderId="32" xfId="14" applyNumberFormat="1" applyFont="1" applyBorder="1" applyAlignment="1" applyProtection="1">
      <alignment horizontal="right"/>
      <protection hidden="1"/>
    </xf>
    <xf numFmtId="4" fontId="17" fillId="0" borderId="0" xfId="14" applyNumberFormat="1" applyFont="1" applyAlignment="1" applyProtection="1">
      <alignment horizontal="right"/>
      <protection hidden="1"/>
    </xf>
    <xf numFmtId="4" fontId="17" fillId="0" borderId="34" xfId="14" applyNumberFormat="1" applyFont="1" applyBorder="1" applyAlignment="1" applyProtection="1">
      <alignment horizontal="right"/>
      <protection hidden="1"/>
    </xf>
    <xf numFmtId="4" fontId="17" fillId="0" borderId="0" xfId="14" applyNumberFormat="1" applyFont="1" applyProtection="1">
      <protection hidden="1"/>
    </xf>
    <xf numFmtId="4" fontId="17" fillId="0" borderId="34" xfId="14" applyNumberFormat="1" applyFont="1" applyBorder="1" applyProtection="1">
      <protection hidden="1"/>
    </xf>
    <xf numFmtId="4" fontId="18" fillId="0" borderId="1" xfId="14" applyNumberFormat="1" applyFont="1" applyBorder="1" applyAlignment="1" applyProtection="1">
      <alignment horizontal="right"/>
      <protection hidden="1"/>
    </xf>
    <xf numFmtId="4" fontId="18" fillId="0" borderId="9" xfId="14" applyNumberFormat="1" applyFont="1" applyBorder="1" applyAlignment="1" applyProtection="1">
      <alignment horizontal="right"/>
      <protection hidden="1"/>
    </xf>
    <xf numFmtId="4" fontId="18" fillId="0" borderId="33" xfId="14" applyNumberFormat="1" applyFont="1" applyBorder="1" applyAlignment="1" applyProtection="1">
      <alignment horizontal="right"/>
      <protection hidden="1"/>
    </xf>
    <xf numFmtId="4" fontId="18" fillId="0" borderId="27" xfId="14" applyNumberFormat="1" applyFont="1" applyBorder="1" applyAlignment="1" applyProtection="1">
      <alignment horizontal="right"/>
      <protection hidden="1"/>
    </xf>
    <xf numFmtId="4" fontId="18" fillId="0" borderId="30" xfId="14" applyNumberFormat="1" applyFont="1" applyBorder="1" applyAlignment="1" applyProtection="1">
      <alignment horizontal="right"/>
      <protection hidden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</cellXfs>
  <cellStyles count="18">
    <cellStyle name="Euro" xfId="1"/>
    <cellStyle name="Euro 2" xfId="2"/>
    <cellStyle name="Euro 2 2" xfId="3"/>
    <cellStyle name="Euro 3" xfId="4"/>
    <cellStyle name="Milliers" xfId="5" builtinId="3"/>
    <cellStyle name="Milliers 2" xfId="6"/>
    <cellStyle name="Milliers 2 2" xfId="7"/>
    <cellStyle name="Milliers 3" xfId="8"/>
    <cellStyle name="Milliers_PRODUITS" xfId="9"/>
    <cellStyle name="Normal" xfId="0" builtinId="0"/>
    <cellStyle name="Normal 2" xfId="10"/>
    <cellStyle name="Normal_ACTIF_1" xfId="11"/>
    <cellStyle name="Normal_CHARGES" xfId="12"/>
    <cellStyle name="Normal_PASSIF" xfId="13"/>
    <cellStyle name="Normal_PRODUITS" xfId="14"/>
    <cellStyle name="Pourcentage 2" xfId="15"/>
    <cellStyle name="Pourcentage 2 2" xfId="16"/>
    <cellStyle name="Pourcentage 3" xfId="17"/>
  </cellStyles>
  <dxfs count="0"/>
  <tableStyles count="0" defaultTableStyle="TableStyleMedium9" defaultPivotStyle="PivotStyleLight16"/>
  <colors>
    <mruColors>
      <color rgb="FFDDD9C4"/>
      <color rgb="FFE26B0A"/>
      <color rgb="FF948A54"/>
      <color rgb="FFB7DEE8"/>
      <color rgb="FFC5D9F1"/>
      <color rgb="FFFFCC99"/>
      <color rgb="FFEBF1DE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Résultat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 l'exercice propre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34064046529821E-2"/>
          <c:y val="0.10728083209509658"/>
          <c:w val="0.7019660663367403"/>
          <c:h val="0.79173848439821692"/>
        </c:manualLayout>
      </c:layout>
      <c:barChart>
        <c:barDir val="col"/>
        <c:grouping val="clustered"/>
        <c:varyColors val="0"/>
        <c:ser>
          <c:idx val="2"/>
          <c:order val="0"/>
          <c:tx>
            <c:v>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F5-4F04-B195-D9FC0B134044}"/>
            </c:ext>
          </c:extLst>
        </c:ser>
        <c:ser>
          <c:idx val="0"/>
          <c:order val="1"/>
          <c:tx>
            <c:v>Ordinaire</c:v>
          </c:tx>
          <c:spPr>
            <a:solidFill>
              <a:srgbClr val="92CDDC"/>
            </a:solidFill>
            <a:ln w="22225">
              <a:solidFill>
                <a:srgbClr val="92CDDC"/>
              </a:solidFill>
            </a:ln>
          </c:spPr>
          <c:invertIfNegative val="0"/>
          <c:cat>
            <c:numRef>
              <c:f>(Résultats!$H$8,Résultats!$K$8,Résultats!$N$8,Résultats!$Q$8,Résultats!$T$8)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(Résultats!$H$9,Résultats!$K$9,Résultats!$N$9,Résultats!$Q$9,Résultats!$T$9)</c:f>
              <c:numCache>
                <c:formatCode>#,##0_ ;\-#,##0\ </c:formatCode>
                <c:ptCount val="5"/>
                <c:pt idx="0">
                  <c:v>1452875.7299999986</c:v>
                </c:pt>
                <c:pt idx="1">
                  <c:v>578496.72000000067</c:v>
                </c:pt>
                <c:pt idx="2">
                  <c:v>915312.53999999911</c:v>
                </c:pt>
                <c:pt idx="3">
                  <c:v>946465.64999999851</c:v>
                </c:pt>
                <c:pt idx="4">
                  <c:v>851839.86000000127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DF5-4F04-B195-D9FC0B134044}"/>
            </c:ext>
          </c:extLst>
        </c:ser>
        <c:ser>
          <c:idx val="3"/>
          <c:order val="2"/>
          <c:tx>
            <c:v> 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DF5-4F04-B195-D9FC0B134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70547688"/>
        <c:axId val="470543768"/>
      </c:barChart>
      <c:catAx>
        <c:axId val="470547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0543768"/>
        <c:crosses val="autoZero"/>
        <c:auto val="1"/>
        <c:lblAlgn val="ctr"/>
        <c:lblOffset val="100"/>
        <c:noMultiLvlLbl val="0"/>
      </c:catAx>
      <c:valAx>
        <c:axId val="470543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0547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06340028230809"/>
          <c:y val="0.95840881702565772"/>
          <c:w val="0.28726625947129991"/>
          <c:h val="3.8377461361163427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Résultat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global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89564092672855E-2"/>
          <c:y val="0.10728083209509658"/>
          <c:w val="0.70175134448251608"/>
          <c:h val="0.79768202080237738"/>
        </c:manualLayout>
      </c:layout>
      <c:barChart>
        <c:barDir val="col"/>
        <c:grouping val="clustered"/>
        <c:varyColors val="0"/>
        <c:ser>
          <c:idx val="2"/>
          <c:order val="0"/>
          <c:tx>
            <c:v>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C4-4439-9241-337919D5BB58}"/>
            </c:ext>
          </c:extLst>
        </c:ser>
        <c:ser>
          <c:idx val="0"/>
          <c:order val="1"/>
          <c:tx>
            <c:v>Ordinaire</c:v>
          </c:tx>
          <c:spPr>
            <a:solidFill>
              <a:srgbClr val="92CDDC"/>
            </a:solidFill>
            <a:ln w="22225">
              <a:solidFill>
                <a:srgbClr val="92CDDC"/>
              </a:solidFill>
            </a:ln>
            <a:effectLst/>
          </c:spPr>
          <c:invertIfNegative val="0"/>
          <c:cat>
            <c:numRef>
              <c:f>(Résultats!$H$8,Résultats!$K$8,Résultats!$N$8,Résultats!$Q$8,Résultats!$T$8)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(Résultats!$H$10,Résultats!$K$10,Résultats!$N$10,Résultats!$Q$10,Résultats!$T$10)</c:f>
              <c:numCache>
                <c:formatCode>#,##0_ ;\-#,##0\ </c:formatCode>
                <c:ptCount val="5"/>
                <c:pt idx="0">
                  <c:v>870956.6099999994</c:v>
                </c:pt>
                <c:pt idx="1">
                  <c:v>1176319.9900000002</c:v>
                </c:pt>
                <c:pt idx="2">
                  <c:v>1919086.7899999991</c:v>
                </c:pt>
                <c:pt idx="3">
                  <c:v>2755348.1999999993</c:v>
                </c:pt>
                <c:pt idx="4">
                  <c:v>3325595.2100000009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C4-4439-9241-337919D5BB58}"/>
            </c:ext>
          </c:extLst>
        </c:ser>
        <c:ser>
          <c:idx val="3"/>
          <c:order val="2"/>
          <c:tx>
            <c:v> 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EC4-4439-9241-337919D5B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74181752"/>
        <c:axId val="474181360"/>
      </c:barChart>
      <c:catAx>
        <c:axId val="474181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81360"/>
        <c:crosses val="autoZero"/>
        <c:auto val="1"/>
        <c:lblAlgn val="ctr"/>
        <c:lblOffset val="100"/>
        <c:noMultiLvlLbl val="0"/>
      </c:catAx>
      <c:valAx>
        <c:axId val="4741813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81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782091719803039"/>
          <c:y val="0.96173883539446114"/>
          <c:w val="0.28726625947129991"/>
          <c:h val="3.5143381965812966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Evolution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des recettes et des dépenses ordinaires (exercice propre)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819059623333002"/>
          <c:y val="2.900726286553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97069327279108E-2"/>
          <c:y val="0.17370481698086496"/>
          <c:w val="0.88485852841201029"/>
          <c:h val="0.645225220810054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'Ordinaire GE'!$H$8</c:f>
              <c:strCache>
                <c:ptCount val="1"/>
                <c:pt idx="0">
                  <c:v>Dépenses ordinaires (engagements actés aux comptes)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('Ordinaire GE'!$H$9,'Ordinaire GE'!$K$9,'Ordinaire GE'!$N$9,'Ordinaire GE'!$Q$9,'Ordinaire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('Ordinaire GE'!$H$15,'Ordinaire GE'!$K$15,'Ordinaire GE'!$N$15,'Ordinaire GE'!$Q$15,'Ordinaire GE'!$T$15)</c:f>
              <c:numCache>
                <c:formatCode>_-* #,##0\ _€_-;\-* #,##0\ _€_-;_-* "-"??\ _€_-;_-@_-</c:formatCode>
                <c:ptCount val="5"/>
                <c:pt idx="0">
                  <c:v>9670836.1600000001</c:v>
                </c:pt>
                <c:pt idx="1">
                  <c:v>8864120.5399999991</c:v>
                </c:pt>
                <c:pt idx="2">
                  <c:v>9104677.1700000018</c:v>
                </c:pt>
                <c:pt idx="3">
                  <c:v>10126874.380000001</c:v>
                </c:pt>
                <c:pt idx="4">
                  <c:v>10693174.18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220-4FAF-A832-02ED65A229C6}"/>
            </c:ext>
          </c:extLst>
        </c:ser>
        <c:ser>
          <c:idx val="1"/>
          <c:order val="1"/>
          <c:tx>
            <c:strRef>
              <c:f>'Ordinaire GE'!$H$20</c:f>
              <c:strCache>
                <c:ptCount val="1"/>
                <c:pt idx="0">
                  <c:v>Recettes ordinaires (Droits actés aux comptes)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('Ordinaire GE'!$H$9,'Ordinaire GE'!$K$9,'Ordinaire GE'!$N$9,'Ordinaire GE'!$Q$9,'Ordinaire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('Ordinaire GE'!$H$26,'Ordinaire GE'!$K$26,'Ordinaire GE'!$N$26,'Ordinaire GE'!$Q$26,'Ordinaire GE'!$T$26)</c:f>
              <c:numCache>
                <c:formatCode>_-* #,##0\ _€_-;\-* #,##0\ _€_-;_-* "-"??\ _€_-;_-@_-</c:formatCode>
                <c:ptCount val="5"/>
                <c:pt idx="0">
                  <c:v>11123711.889999999</c:v>
                </c:pt>
                <c:pt idx="1">
                  <c:v>9442617.2599999998</c:v>
                </c:pt>
                <c:pt idx="2">
                  <c:v>10019989.710000001</c:v>
                </c:pt>
                <c:pt idx="3">
                  <c:v>11073340.029999999</c:v>
                </c:pt>
                <c:pt idx="4">
                  <c:v>11545014.040000001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220-4FAF-A832-02ED65A2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180576"/>
        <c:axId val="474178224"/>
      </c:barChart>
      <c:catAx>
        <c:axId val="47418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78224"/>
        <c:crosses val="autoZero"/>
        <c:auto val="1"/>
        <c:lblAlgn val="ctr"/>
        <c:lblOffset val="100"/>
        <c:noMultiLvlLbl val="0"/>
      </c:catAx>
      <c:valAx>
        <c:axId val="4741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80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251151471155485E-2"/>
          <c:y val="0.92207407511121242"/>
          <c:w val="0.93377966030872916"/>
          <c:h val="5.9141777412380969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Evolution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des recettes et des dépenses extraordinaires (exercice propre)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819072278453137"/>
          <c:y val="3.5965504311961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97069327279108E-2"/>
          <c:y val="0.18100637730201083"/>
          <c:w val="0.88485852841201029"/>
          <c:h val="0.634880208672263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'Extraordinaire GE'!$H$8</c:f>
              <c:strCache>
                <c:ptCount val="1"/>
                <c:pt idx="0">
                  <c:v>Dépenses extraordinaires (engagements actés aux comptes)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('Extraordinaire GE'!$H$9,'Extraordinaire GE'!$K$9,'Extraordinaire GE'!$N$9,'Extraordinaire GE'!$Q$9,'Extraordinaire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('Extraordinaire GE'!$H$15,'Extraordinaire GE'!$K$15,'Extraordinaire GE'!$N$15,'Extraordinaire GE'!$Q$15,'Extraordinaire GE'!$T$15)</c:f>
              <c:numCache>
                <c:formatCode>_-* #,##0\ _€_-;\-* #,##0\ _€_-;_-* "-"??\ _€_-;_-@_-</c:formatCode>
                <c:ptCount val="5"/>
                <c:pt idx="0">
                  <c:v>2157046.6</c:v>
                </c:pt>
                <c:pt idx="1">
                  <c:v>746831.83000000007</c:v>
                </c:pt>
                <c:pt idx="2">
                  <c:v>2279529.09</c:v>
                </c:pt>
                <c:pt idx="3">
                  <c:v>5384959.0300000003</c:v>
                </c:pt>
                <c:pt idx="4">
                  <c:v>2758896.06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A9-4A8D-831C-0B2D36AF9C99}"/>
            </c:ext>
          </c:extLst>
        </c:ser>
        <c:ser>
          <c:idx val="1"/>
          <c:order val="1"/>
          <c:tx>
            <c:strRef>
              <c:f>'Extraordinaire GE'!$H$20</c:f>
              <c:strCache>
                <c:ptCount val="1"/>
                <c:pt idx="0">
                  <c:v>Recettes extraordinaires (Droits actés aux comptes)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('Extraordinaire GE'!$H$9,'Extraordinaire GE'!$K$9,'Extraordinaire GE'!$N$9,'Extraordinaire GE'!$Q$9,'Extraordinaire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('Extraordinaire GE'!$H$26,'Extraordinaire GE'!$K$26,'Extraordinaire GE'!$N$26,'Extraordinaire GE'!$Q$26,'Extraordinaire GE'!$T$26)</c:f>
              <c:numCache>
                <c:formatCode>_-* #,##0\ _€_-;\-* #,##0\ _€_-;_-* "-"??\ _€_-;_-@_-</c:formatCode>
                <c:ptCount val="5"/>
                <c:pt idx="0">
                  <c:v>2203257.34</c:v>
                </c:pt>
                <c:pt idx="1">
                  <c:v>1384897.3699999999</c:v>
                </c:pt>
                <c:pt idx="2">
                  <c:v>743522.06</c:v>
                </c:pt>
                <c:pt idx="3">
                  <c:v>1362871.3800000001</c:v>
                </c:pt>
                <c:pt idx="4">
                  <c:v>1404348.09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A9-4A8D-831C-0B2D36AF9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179008"/>
        <c:axId val="474184104"/>
      </c:barChart>
      <c:catAx>
        <c:axId val="47417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84104"/>
        <c:crosses val="autoZero"/>
        <c:auto val="1"/>
        <c:lblAlgn val="ctr"/>
        <c:lblOffset val="100"/>
        <c:noMultiLvlLbl val="0"/>
      </c:catAx>
      <c:valAx>
        <c:axId val="47418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79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251151471155485E-2"/>
          <c:y val="0.92351244585371994"/>
          <c:w val="0.93377966030872916"/>
          <c:h val="5.8049353739376683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2196465</xdr:colOff>
      <xdr:row>5</xdr:row>
      <xdr:rowOff>133350</xdr:rowOff>
    </xdr:from>
    <xdr:to>
      <xdr:col>1</xdr:col>
      <xdr:colOff>2628866</xdr:colOff>
      <xdr:row>7</xdr:row>
      <xdr:rowOff>19050</xdr:rowOff>
    </xdr:to>
    <xdr:sp macro="[0]!enregistreinternet" textlink="">
      <xdr:nvSpPr>
        <xdr:cNvPr id="6145" name="Text Box 1">
          <a:extLst>
            <a:ext uri="{FF2B5EF4-FFF2-40B4-BE49-F238E27FC236}">
              <a16:creationId xmlns:a16="http://schemas.microsoft.com/office/drawing/2014/main" xmlns="" id="{8A37BDFC-C5E3-45CF-92BE-3AD6260F94CB}"/>
            </a:ext>
          </a:extLst>
        </xdr:cNvPr>
        <xdr:cNvSpPr txBox="1">
          <a:spLocks noChangeArrowheads="1"/>
        </xdr:cNvSpPr>
      </xdr:nvSpPr>
      <xdr:spPr bwMode="auto">
        <a:xfrm>
          <a:off x="2200275" y="942975"/>
          <a:ext cx="2647950" cy="209550"/>
        </a:xfrm>
        <a:prstGeom prst="rect">
          <a:avLst/>
        </a:prstGeom>
        <a:solidFill>
          <a:srgbClr val="CCCCFF"/>
        </a:solidFill>
        <a:ln w="38100" cmpd="dbl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fr-BE" sz="1000" b="1" i="0" strike="noStrike">
              <a:solidFill>
                <a:srgbClr val="000000"/>
              </a:solidFill>
              <a:latin typeface="Arial"/>
              <a:cs typeface="Arial"/>
            </a:rPr>
            <a:t>Génération des pages web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6</xdr:row>
      <xdr:rowOff>104775</xdr:rowOff>
    </xdr:from>
    <xdr:to>
      <xdr:col>5</xdr:col>
      <xdr:colOff>66675</xdr:colOff>
      <xdr:row>8</xdr:row>
      <xdr:rowOff>47625</xdr:rowOff>
    </xdr:to>
    <xdr:pic>
      <xdr:nvPicPr>
        <xdr:cNvPr id="7801898" name="Image 2">
          <a:extLst>
            <a:ext uri="{FF2B5EF4-FFF2-40B4-BE49-F238E27FC236}">
              <a16:creationId xmlns:a16="http://schemas.microsoft.com/office/drawing/2014/main" xmlns="" id="{A575F641-E840-42DA-B834-9E386221E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04900"/>
          <a:ext cx="9144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342900</xdr:colOff>
      <xdr:row>6</xdr:row>
      <xdr:rowOff>114300</xdr:rowOff>
    </xdr:from>
    <xdr:to>
      <xdr:col>20</xdr:col>
      <xdr:colOff>590550</xdr:colOff>
      <xdr:row>7</xdr:row>
      <xdr:rowOff>123825</xdr:rowOff>
    </xdr:to>
    <xdr:pic>
      <xdr:nvPicPr>
        <xdr:cNvPr id="7801899" name="Image 1">
          <a:extLst>
            <a:ext uri="{FF2B5EF4-FFF2-40B4-BE49-F238E27FC236}">
              <a16:creationId xmlns:a16="http://schemas.microsoft.com/office/drawing/2014/main" xmlns="" id="{DDA9C221-EDB2-483D-B399-7F3679892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1114425"/>
          <a:ext cx="13620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12</xdr:row>
      <xdr:rowOff>193675</xdr:rowOff>
    </xdr:from>
    <xdr:to>
      <xdr:col>12</xdr:col>
      <xdr:colOff>142875</xdr:colOff>
      <xdr:row>32</xdr:row>
      <xdr:rowOff>174625</xdr:rowOff>
    </xdr:to>
    <xdr:graphicFrame macro="">
      <xdr:nvGraphicFramePr>
        <xdr:cNvPr id="6793690" name="Graphique 2">
          <a:extLst>
            <a:ext uri="{FF2B5EF4-FFF2-40B4-BE49-F238E27FC236}">
              <a16:creationId xmlns:a16="http://schemas.microsoft.com/office/drawing/2014/main" xmlns="" id="{A88F9CE9-C582-4330-B091-BCDEA6351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3175</xdr:colOff>
      <xdr:row>12</xdr:row>
      <xdr:rowOff>193675</xdr:rowOff>
    </xdr:from>
    <xdr:to>
      <xdr:col>23</xdr:col>
      <xdr:colOff>561975</xdr:colOff>
      <xdr:row>32</xdr:row>
      <xdr:rowOff>174625</xdr:rowOff>
    </xdr:to>
    <xdr:graphicFrame macro="">
      <xdr:nvGraphicFramePr>
        <xdr:cNvPr id="6793691" name="Graphique 7">
          <a:extLst>
            <a:ext uri="{FF2B5EF4-FFF2-40B4-BE49-F238E27FC236}">
              <a16:creationId xmlns:a16="http://schemas.microsoft.com/office/drawing/2014/main" xmlns="" id="{9FB8FC4F-4963-462A-99BB-AC00140F0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</xdr:row>
      <xdr:rowOff>161925</xdr:rowOff>
    </xdr:from>
    <xdr:to>
      <xdr:col>21</xdr:col>
      <xdr:colOff>323850</xdr:colOff>
      <xdr:row>56</xdr:row>
      <xdr:rowOff>142875</xdr:rowOff>
    </xdr:to>
    <xdr:graphicFrame macro="">
      <xdr:nvGraphicFramePr>
        <xdr:cNvPr id="7538739" name="Graphique 2">
          <a:extLst>
            <a:ext uri="{FF2B5EF4-FFF2-40B4-BE49-F238E27FC236}">
              <a16:creationId xmlns:a16="http://schemas.microsoft.com/office/drawing/2014/main" xmlns="" id="{2F55E450-DCCB-4A63-89EB-1871E9484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35</xdr:row>
      <xdr:rowOff>0</xdr:rowOff>
    </xdr:from>
    <xdr:to>
      <xdr:col>22</xdr:col>
      <xdr:colOff>9525</xdr:colOff>
      <xdr:row>57</xdr:row>
      <xdr:rowOff>47625</xdr:rowOff>
    </xdr:to>
    <xdr:graphicFrame macro="">
      <xdr:nvGraphicFramePr>
        <xdr:cNvPr id="7555123" name="Graphique 2">
          <a:extLst>
            <a:ext uri="{FF2B5EF4-FFF2-40B4-BE49-F238E27FC236}">
              <a16:creationId xmlns:a16="http://schemas.microsoft.com/office/drawing/2014/main" xmlns="" id="{ED6F37F4-0D81-45FE-A9EC-8FED4027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E7"/>
  <sheetViews>
    <sheetView workbookViewId="0">
      <selection activeCell="C9" sqref="C9"/>
    </sheetView>
  </sheetViews>
  <sheetFormatPr baseColWidth="10" defaultRowHeight="12.75"/>
  <cols>
    <col min="1" max="1" width="33.28515625" customWidth="1"/>
    <col min="2" max="2" width="39.42578125" customWidth="1"/>
    <col min="3" max="3" width="36.7109375" customWidth="1"/>
    <col min="4" max="4" width="29" customWidth="1"/>
  </cols>
  <sheetData>
    <row r="1" spans="1:5">
      <c r="A1" s="1" t="e">
        <f>#REF!</f>
        <v>#REF!</v>
      </c>
      <c r="B1" s="1"/>
      <c r="C1" s="1" t="s">
        <v>0</v>
      </c>
      <c r="D1" s="1"/>
      <c r="E1" s="1"/>
    </row>
    <row r="2" spans="1:5">
      <c r="A2" s="1"/>
      <c r="B2" s="1"/>
      <c r="C2" s="1"/>
      <c r="D2" s="1"/>
      <c r="E2" s="1"/>
    </row>
    <row r="3" spans="1:5">
      <c r="A3" s="8" t="s">
        <v>8</v>
      </c>
      <c r="B3" s="9" t="s">
        <v>9</v>
      </c>
    </row>
    <row r="5" spans="1:5">
      <c r="A5" t="s">
        <v>10</v>
      </c>
      <c r="B5" s="10"/>
      <c r="C5" s="4"/>
    </row>
    <row r="6" spans="1:5">
      <c r="B6" s="4"/>
      <c r="C6" s="4"/>
    </row>
    <row r="7" spans="1:5">
      <c r="B7" s="10"/>
      <c r="C7" s="4" t="s">
        <v>11</v>
      </c>
    </row>
  </sheetData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K85"/>
  <sheetViews>
    <sheetView zoomScaleNormal="100" workbookViewId="0">
      <selection sqref="A1:B2"/>
    </sheetView>
  </sheetViews>
  <sheetFormatPr baseColWidth="10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7109375" customWidth="1"/>
    <col min="7" max="8" width="6.7109375" customWidth="1"/>
    <col min="9" max="9" width="11.7109375" customWidth="1"/>
  </cols>
  <sheetData>
    <row r="1" spans="1:11">
      <c r="A1" s="269" t="str">
        <f>Coordonnées!A1</f>
        <v>Synthèse des Comptes</v>
      </c>
      <c r="B1" s="270"/>
      <c r="C1" s="274" t="str">
        <f>Coordonnées!G1</f>
        <v>Administration communale de La Roche En Ardenne</v>
      </c>
      <c r="D1" s="274"/>
      <c r="E1" s="274"/>
      <c r="F1" s="274"/>
      <c r="G1" s="274"/>
      <c r="H1" s="274"/>
      <c r="I1" s="274"/>
      <c r="J1" s="209" t="str">
        <f>Coordonnées!$U$1</f>
        <v>Code INS</v>
      </c>
      <c r="K1" s="247">
        <f>Coordonnées!$V$1</f>
        <v>83031</v>
      </c>
    </row>
    <row r="2" spans="1:11">
      <c r="A2" s="271"/>
      <c r="B2" s="272"/>
      <c r="C2" s="275"/>
      <c r="D2" s="275"/>
      <c r="E2" s="275"/>
      <c r="F2" s="275"/>
      <c r="G2" s="275"/>
      <c r="H2" s="275"/>
      <c r="I2" s="275"/>
      <c r="J2" s="210" t="str">
        <f>Coordonnées!$U$2</f>
        <v>Exercice:</v>
      </c>
      <c r="K2" s="248">
        <f>Coordonnées!$V$2</f>
        <v>2025</v>
      </c>
    </row>
    <row r="3" spans="1:11">
      <c r="A3" s="411" t="str">
        <f>Coordonnées!A3</f>
        <v>Modèle officiel généré par l'application eComptes © SPW Intérieur et Action Sociale</v>
      </c>
      <c r="B3" s="411"/>
      <c r="C3" s="411"/>
      <c r="D3" s="411"/>
      <c r="E3" s="411"/>
      <c r="F3" s="167"/>
      <c r="H3" s="240"/>
      <c r="J3" s="182" t="str">
        <f>Coordonnées!$U$3</f>
        <v>Version:</v>
      </c>
      <c r="K3" s="249">
        <f>Coordonnées!$V$3</f>
        <v>2</v>
      </c>
    </row>
    <row r="4" spans="1:11">
      <c r="A4" s="41"/>
      <c r="B4" s="41"/>
      <c r="C4" s="36"/>
      <c r="D4" s="41"/>
      <c r="E4" s="41"/>
    </row>
    <row r="5" spans="1:11" ht="13.5" thickBot="1">
      <c r="A5" s="128"/>
      <c r="B5" s="129"/>
      <c r="C5" s="130"/>
      <c r="D5" s="130"/>
      <c r="E5" s="427"/>
      <c r="F5" s="427"/>
      <c r="G5" s="156"/>
      <c r="H5" s="156"/>
      <c r="I5" s="131"/>
      <c r="J5" s="12"/>
    </row>
    <row r="6" spans="1:11">
      <c r="A6" s="132" t="s">
        <v>39</v>
      </c>
      <c r="B6" s="133"/>
      <c r="C6" s="133"/>
      <c r="D6" s="133"/>
      <c r="E6" s="412" t="s">
        <v>41</v>
      </c>
      <c r="F6" s="421">
        <f>K2</f>
        <v>2025</v>
      </c>
      <c r="G6" s="422"/>
      <c r="H6" s="415">
        <f>F6-1</f>
        <v>2024</v>
      </c>
      <c r="I6" s="416"/>
      <c r="J6" s="12"/>
    </row>
    <row r="7" spans="1:11" ht="10.15" customHeight="1">
      <c r="A7" s="64"/>
      <c r="B7" s="133"/>
      <c r="C7" s="64"/>
      <c r="D7" s="133"/>
      <c r="E7" s="413"/>
      <c r="F7" s="423"/>
      <c r="G7" s="424"/>
      <c r="H7" s="417"/>
      <c r="I7" s="418"/>
      <c r="J7" s="12"/>
    </row>
    <row r="8" spans="1:11" ht="13.15" customHeight="1" thickBot="1">
      <c r="A8" s="134"/>
      <c r="B8" s="133"/>
      <c r="C8" s="135" t="s">
        <v>40</v>
      </c>
      <c r="D8" s="133"/>
      <c r="E8" s="414"/>
      <c r="F8" s="425"/>
      <c r="G8" s="426"/>
      <c r="H8" s="419"/>
      <c r="I8" s="420"/>
      <c r="J8" s="12"/>
    </row>
    <row r="9" spans="1:11" ht="10.15" customHeight="1">
      <c r="A9" s="136"/>
      <c r="B9" s="129"/>
      <c r="C9" s="137"/>
      <c r="D9" s="137"/>
      <c r="E9" s="138"/>
      <c r="F9" s="157"/>
      <c r="G9" s="159"/>
      <c r="H9" s="384"/>
      <c r="I9" s="385"/>
      <c r="J9" s="12"/>
    </row>
    <row r="10" spans="1:11">
      <c r="A10" s="133" t="s">
        <v>42</v>
      </c>
      <c r="B10" s="133"/>
      <c r="C10" s="133"/>
      <c r="D10" s="133"/>
      <c r="E10" s="139" t="s">
        <v>43</v>
      </c>
      <c r="F10" s="386">
        <f>F12+F14+F29+F35+F39</f>
        <v>75116987.709999993</v>
      </c>
      <c r="G10" s="402"/>
      <c r="H10" s="386">
        <f>H12+H14+H29+H35+H39</f>
        <v>72168396.300000027</v>
      </c>
      <c r="I10" s="387"/>
      <c r="J10" s="12"/>
    </row>
    <row r="11" spans="1:11" ht="8.4499999999999993" customHeight="1">
      <c r="A11" s="133"/>
      <c r="B11" s="133"/>
      <c r="C11" s="133"/>
      <c r="D11" s="133"/>
      <c r="E11" s="139"/>
      <c r="F11" s="158"/>
      <c r="G11" s="160"/>
      <c r="H11" s="388"/>
      <c r="I11" s="389"/>
      <c r="J11" s="12"/>
    </row>
    <row r="12" spans="1:11">
      <c r="A12" s="140" t="s">
        <v>44</v>
      </c>
      <c r="B12" s="141" t="s">
        <v>45</v>
      </c>
      <c r="C12" s="129"/>
      <c r="D12" s="129"/>
      <c r="E12" s="139">
        <v>21</v>
      </c>
      <c r="F12" s="390">
        <v>36671.660000000003</v>
      </c>
      <c r="G12" s="401"/>
      <c r="H12" s="390">
        <v>67491.92</v>
      </c>
      <c r="I12" s="391"/>
      <c r="J12" s="12"/>
    </row>
    <row r="13" spans="1:11" ht="10.35" customHeight="1">
      <c r="A13" s="140"/>
      <c r="B13" s="141"/>
      <c r="C13" s="129"/>
      <c r="D13" s="129"/>
      <c r="E13" s="139"/>
      <c r="F13" s="390"/>
      <c r="G13" s="401"/>
      <c r="H13" s="390"/>
      <c r="I13" s="391"/>
      <c r="J13" s="12"/>
    </row>
    <row r="14" spans="1:11">
      <c r="A14" s="140" t="s">
        <v>46</v>
      </c>
      <c r="B14" s="141" t="s">
        <v>47</v>
      </c>
      <c r="C14" s="129"/>
      <c r="D14" s="129"/>
      <c r="E14" s="139" t="s">
        <v>48</v>
      </c>
      <c r="F14" s="386">
        <f>SUM(F16:F27)</f>
        <v>65046817.439999998</v>
      </c>
      <c r="G14" s="402"/>
      <c r="H14" s="386">
        <f>SUM(H16:H27)</f>
        <v>64790376.580000006</v>
      </c>
      <c r="I14" s="387"/>
      <c r="J14" s="12"/>
    </row>
    <row r="15" spans="1:11">
      <c r="A15" s="136"/>
      <c r="B15" s="142" t="s">
        <v>49</v>
      </c>
      <c r="C15" s="129"/>
      <c r="D15" s="129"/>
      <c r="E15" s="139"/>
      <c r="F15" s="392"/>
      <c r="G15" s="403"/>
      <c r="H15" s="392"/>
      <c r="I15" s="393"/>
      <c r="J15" s="12"/>
    </row>
    <row r="16" spans="1:11">
      <c r="A16" s="136"/>
      <c r="B16" s="136" t="s">
        <v>50</v>
      </c>
      <c r="C16" s="137" t="s">
        <v>51</v>
      </c>
      <c r="D16" s="137"/>
      <c r="E16" s="139">
        <v>220</v>
      </c>
      <c r="F16" s="390">
        <v>34770955.729999997</v>
      </c>
      <c r="G16" s="401"/>
      <c r="H16" s="390">
        <v>34696008.590000004</v>
      </c>
      <c r="I16" s="391"/>
      <c r="J16" s="12"/>
    </row>
    <row r="17" spans="1:10">
      <c r="A17" s="136"/>
      <c r="B17" s="136" t="s">
        <v>52</v>
      </c>
      <c r="C17" s="137" t="s">
        <v>53</v>
      </c>
      <c r="D17" s="137"/>
      <c r="E17" s="139">
        <v>221</v>
      </c>
      <c r="F17" s="390">
        <v>12808006.66</v>
      </c>
      <c r="G17" s="401"/>
      <c r="H17" s="390">
        <v>14537926.67</v>
      </c>
      <c r="I17" s="391"/>
      <c r="J17" s="12"/>
    </row>
    <row r="18" spans="1:10">
      <c r="A18" s="136"/>
      <c r="B18" s="136" t="s">
        <v>54</v>
      </c>
      <c r="C18" s="137" t="s">
        <v>55</v>
      </c>
      <c r="D18" s="137"/>
      <c r="E18" s="139">
        <v>223</v>
      </c>
      <c r="F18" s="390">
        <v>12208928.76</v>
      </c>
      <c r="G18" s="401"/>
      <c r="H18" s="390">
        <v>12468281.939999999</v>
      </c>
      <c r="I18" s="391"/>
      <c r="J18" s="12"/>
    </row>
    <row r="19" spans="1:10">
      <c r="A19" s="136"/>
      <c r="B19" s="136" t="s">
        <v>56</v>
      </c>
      <c r="C19" s="137" t="s">
        <v>57</v>
      </c>
      <c r="D19" s="137"/>
      <c r="E19" s="139">
        <v>224</v>
      </c>
      <c r="F19" s="390">
        <v>436391.05</v>
      </c>
      <c r="G19" s="401"/>
      <c r="H19" s="390">
        <v>445747.53</v>
      </c>
      <c r="I19" s="391"/>
      <c r="J19" s="12"/>
    </row>
    <row r="20" spans="1:10">
      <c r="A20" s="136"/>
      <c r="B20" s="136" t="s">
        <v>58</v>
      </c>
      <c r="C20" s="137" t="s">
        <v>287</v>
      </c>
      <c r="D20" s="137"/>
      <c r="E20" s="139">
        <v>226</v>
      </c>
      <c r="F20" s="390">
        <v>212578.74</v>
      </c>
      <c r="G20" s="401"/>
      <c r="H20" s="390">
        <v>210602.82</v>
      </c>
      <c r="I20" s="391"/>
      <c r="J20" s="12"/>
    </row>
    <row r="21" spans="1:10">
      <c r="A21" s="136"/>
      <c r="B21" s="143" t="s">
        <v>59</v>
      </c>
      <c r="C21" s="129"/>
      <c r="D21" s="129"/>
      <c r="E21" s="139"/>
      <c r="F21" s="390"/>
      <c r="G21" s="401"/>
      <c r="H21" s="390"/>
      <c r="I21" s="391"/>
      <c r="J21" s="12"/>
    </row>
    <row r="22" spans="1:10" ht="23.45" customHeight="1">
      <c r="A22" s="136"/>
      <c r="B22" s="144" t="s">
        <v>60</v>
      </c>
      <c r="C22" s="410" t="s">
        <v>286</v>
      </c>
      <c r="D22" s="410"/>
      <c r="E22" s="145" t="s">
        <v>61</v>
      </c>
      <c r="F22" s="408">
        <v>853563.51</v>
      </c>
      <c r="G22" s="409"/>
      <c r="H22" s="408">
        <v>833600.01</v>
      </c>
      <c r="I22" s="428"/>
      <c r="J22" s="12"/>
    </row>
    <row r="23" spans="1:10">
      <c r="A23" s="136"/>
      <c r="B23" s="136" t="s">
        <v>62</v>
      </c>
      <c r="C23" s="137" t="s">
        <v>63</v>
      </c>
      <c r="D23" s="137"/>
      <c r="E23" s="139">
        <v>234</v>
      </c>
      <c r="F23" s="390">
        <v>31523.24</v>
      </c>
      <c r="G23" s="401"/>
      <c r="H23" s="390">
        <v>31522.240000000002</v>
      </c>
      <c r="I23" s="391"/>
      <c r="J23" s="12"/>
    </row>
    <row r="24" spans="1:10">
      <c r="A24" s="136"/>
      <c r="B24" s="143" t="s">
        <v>64</v>
      </c>
      <c r="C24" s="129"/>
      <c r="D24" s="129"/>
      <c r="E24" s="139"/>
      <c r="F24" s="390"/>
      <c r="G24" s="401"/>
      <c r="H24" s="390"/>
      <c r="I24" s="391"/>
      <c r="J24" s="12"/>
    </row>
    <row r="25" spans="1:10">
      <c r="A25" s="136"/>
      <c r="B25" s="136" t="s">
        <v>65</v>
      </c>
      <c r="C25" s="137" t="s">
        <v>66</v>
      </c>
      <c r="D25" s="137"/>
      <c r="E25" s="139">
        <v>24</v>
      </c>
      <c r="F25" s="390">
        <v>3698009.75</v>
      </c>
      <c r="G25" s="401"/>
      <c r="H25" s="390">
        <v>1538929.78</v>
      </c>
      <c r="I25" s="391"/>
      <c r="J25" s="12"/>
    </row>
    <row r="26" spans="1:10">
      <c r="A26" s="136"/>
      <c r="B26" s="136" t="s">
        <v>67</v>
      </c>
      <c r="C26" s="137" t="s">
        <v>68</v>
      </c>
      <c r="D26" s="137"/>
      <c r="E26" s="139">
        <v>261</v>
      </c>
      <c r="F26" s="390">
        <v>26860</v>
      </c>
      <c r="G26" s="401"/>
      <c r="H26" s="390">
        <v>27757</v>
      </c>
      <c r="I26" s="391"/>
      <c r="J26" s="12"/>
    </row>
    <row r="27" spans="1:10">
      <c r="A27" s="136"/>
      <c r="B27" s="136" t="s">
        <v>69</v>
      </c>
      <c r="C27" s="137" t="s">
        <v>70</v>
      </c>
      <c r="D27" s="137"/>
      <c r="E27" s="146" t="s">
        <v>71</v>
      </c>
      <c r="F27" s="390">
        <v>0</v>
      </c>
      <c r="G27" s="401"/>
      <c r="H27" s="390">
        <v>0</v>
      </c>
      <c r="I27" s="391"/>
      <c r="J27" s="12"/>
    </row>
    <row r="28" spans="1:10" ht="10.15" customHeight="1">
      <c r="A28" s="136"/>
      <c r="B28" s="136"/>
      <c r="C28" s="137"/>
      <c r="D28" s="137"/>
      <c r="E28" s="146"/>
      <c r="F28" s="390"/>
      <c r="G28" s="401"/>
      <c r="H28" s="390"/>
      <c r="I28" s="391"/>
      <c r="J28" s="12"/>
    </row>
    <row r="29" spans="1:10">
      <c r="A29" s="140" t="s">
        <v>72</v>
      </c>
      <c r="B29" s="141" t="s">
        <v>73</v>
      </c>
      <c r="C29" s="129"/>
      <c r="D29" s="129"/>
      <c r="E29" s="139">
        <v>25</v>
      </c>
      <c r="F29" s="386">
        <f>SUM(F30:F33)</f>
        <v>2362021.4699999997</v>
      </c>
      <c r="G29" s="402"/>
      <c r="H29" s="386">
        <f>SUM(H30:H33)</f>
        <v>2432819.19</v>
      </c>
      <c r="I29" s="387"/>
      <c r="J29" s="12"/>
    </row>
    <row r="30" spans="1:10">
      <c r="A30" s="136"/>
      <c r="B30" s="136" t="s">
        <v>50</v>
      </c>
      <c r="C30" s="137" t="s">
        <v>74</v>
      </c>
      <c r="D30" s="137"/>
      <c r="E30" s="139">
        <v>251</v>
      </c>
      <c r="F30" s="392">
        <v>0</v>
      </c>
      <c r="G30" s="403"/>
      <c r="H30" s="392">
        <v>0</v>
      </c>
      <c r="I30" s="393"/>
      <c r="J30" s="12"/>
    </row>
    <row r="31" spans="1:10">
      <c r="A31" s="136"/>
      <c r="B31" s="136" t="s">
        <v>52</v>
      </c>
      <c r="C31" s="137" t="s">
        <v>75</v>
      </c>
      <c r="D31" s="137"/>
      <c r="E31" s="139">
        <v>252</v>
      </c>
      <c r="F31" s="390">
        <v>74063.48</v>
      </c>
      <c r="G31" s="401"/>
      <c r="H31" s="390">
        <v>89525.82</v>
      </c>
      <c r="I31" s="391"/>
      <c r="J31" s="12"/>
    </row>
    <row r="32" spans="1:10">
      <c r="A32" s="136"/>
      <c r="B32" s="136" t="s">
        <v>54</v>
      </c>
      <c r="C32" s="137" t="s">
        <v>76</v>
      </c>
      <c r="D32" s="137"/>
      <c r="E32" s="139">
        <v>254</v>
      </c>
      <c r="F32" s="390">
        <v>2282909.42</v>
      </c>
      <c r="G32" s="401"/>
      <c r="H32" s="390">
        <v>2338127.39</v>
      </c>
      <c r="I32" s="391"/>
      <c r="J32" s="12"/>
    </row>
    <row r="33" spans="1:10">
      <c r="A33" s="136"/>
      <c r="B33" s="136" t="s">
        <v>56</v>
      </c>
      <c r="C33" s="137" t="s">
        <v>77</v>
      </c>
      <c r="D33" s="137"/>
      <c r="E33" s="139">
        <v>256</v>
      </c>
      <c r="F33" s="390">
        <v>5048.57</v>
      </c>
      <c r="G33" s="401"/>
      <c r="H33" s="390">
        <v>5165.9799999999996</v>
      </c>
      <c r="I33" s="391"/>
      <c r="J33" s="12"/>
    </row>
    <row r="34" spans="1:10" ht="10.15" customHeight="1">
      <c r="A34" s="136"/>
      <c r="B34" s="136"/>
      <c r="C34" s="137"/>
      <c r="D34" s="137"/>
      <c r="E34" s="139"/>
      <c r="F34" s="390"/>
      <c r="G34" s="401"/>
      <c r="H34" s="390"/>
      <c r="I34" s="391"/>
      <c r="J34" s="12"/>
    </row>
    <row r="35" spans="1:10">
      <c r="A35" s="140" t="s">
        <v>78</v>
      </c>
      <c r="B35" s="141" t="s">
        <v>79</v>
      </c>
      <c r="C35" s="129"/>
      <c r="D35" s="129"/>
      <c r="E35" s="139">
        <v>27</v>
      </c>
      <c r="F35" s="386">
        <f>SUM(F36:F37)</f>
        <v>3568929.46</v>
      </c>
      <c r="G35" s="402"/>
      <c r="H35" s="386">
        <f>SUM(H36:H37)</f>
        <v>826460.93</v>
      </c>
      <c r="I35" s="387"/>
      <c r="J35" s="12"/>
    </row>
    <row r="36" spans="1:10">
      <c r="A36" s="136"/>
      <c r="B36" s="136" t="s">
        <v>50</v>
      </c>
      <c r="C36" s="137" t="s">
        <v>80</v>
      </c>
      <c r="D36" s="137"/>
      <c r="E36" s="146" t="s">
        <v>81</v>
      </c>
      <c r="F36" s="392">
        <v>3568929.46</v>
      </c>
      <c r="G36" s="403"/>
      <c r="H36" s="392">
        <v>826460.93</v>
      </c>
      <c r="I36" s="393"/>
      <c r="J36" s="12"/>
    </row>
    <row r="37" spans="1:10">
      <c r="A37" s="136"/>
      <c r="B37" s="136" t="s">
        <v>52</v>
      </c>
      <c r="C37" s="137" t="s">
        <v>82</v>
      </c>
      <c r="D37" s="137"/>
      <c r="E37" s="139">
        <v>275</v>
      </c>
      <c r="F37" s="390">
        <v>0</v>
      </c>
      <c r="G37" s="401"/>
      <c r="H37" s="390">
        <v>0</v>
      </c>
      <c r="I37" s="391"/>
      <c r="J37" s="12"/>
    </row>
    <row r="38" spans="1:10" ht="10.15" customHeight="1">
      <c r="A38" s="136"/>
      <c r="B38" s="136"/>
      <c r="C38" s="137"/>
      <c r="D38" s="137"/>
      <c r="E38" s="139"/>
      <c r="F38" s="390"/>
      <c r="G38" s="401"/>
      <c r="H38" s="390"/>
      <c r="I38" s="391"/>
      <c r="J38" s="12"/>
    </row>
    <row r="39" spans="1:10">
      <c r="A39" s="140" t="s">
        <v>83</v>
      </c>
      <c r="B39" s="141" t="s">
        <v>84</v>
      </c>
      <c r="C39" s="129"/>
      <c r="D39" s="129"/>
      <c r="E39" s="139">
        <v>28</v>
      </c>
      <c r="F39" s="386">
        <f>SUM(F40:F41)</f>
        <v>4102547.68</v>
      </c>
      <c r="G39" s="402"/>
      <c r="H39" s="386">
        <f>SUM(H40:H41)</f>
        <v>4051247.68</v>
      </c>
      <c r="I39" s="387"/>
      <c r="J39" s="12"/>
    </row>
    <row r="40" spans="1:10">
      <c r="A40" s="136"/>
      <c r="B40" s="136" t="s">
        <v>50</v>
      </c>
      <c r="C40" s="137" t="s">
        <v>85</v>
      </c>
      <c r="D40" s="137"/>
      <c r="E40" s="146" t="s">
        <v>86</v>
      </c>
      <c r="F40" s="392">
        <v>4102547.68</v>
      </c>
      <c r="G40" s="403"/>
      <c r="H40" s="392">
        <v>4051247.68</v>
      </c>
      <c r="I40" s="393"/>
      <c r="J40" s="12"/>
    </row>
    <row r="41" spans="1:10">
      <c r="A41" s="136"/>
      <c r="B41" s="136" t="s">
        <v>52</v>
      </c>
      <c r="C41" s="137" t="s">
        <v>87</v>
      </c>
      <c r="D41" s="137"/>
      <c r="E41" s="139">
        <v>288</v>
      </c>
      <c r="F41" s="390">
        <v>0</v>
      </c>
      <c r="G41" s="401"/>
      <c r="H41" s="390">
        <v>0</v>
      </c>
      <c r="I41" s="391"/>
      <c r="J41" s="12"/>
    </row>
    <row r="42" spans="1:10" ht="9.6" customHeight="1">
      <c r="A42" s="136"/>
      <c r="B42" s="136"/>
      <c r="C42" s="137"/>
      <c r="D42" s="137"/>
      <c r="E42" s="139"/>
      <c r="F42" s="390"/>
      <c r="G42" s="401"/>
      <c r="H42" s="390"/>
      <c r="I42" s="391"/>
      <c r="J42" s="12"/>
    </row>
    <row r="43" spans="1:10">
      <c r="A43" s="133" t="s">
        <v>88</v>
      </c>
      <c r="B43" s="133"/>
      <c r="C43" s="133"/>
      <c r="D43" s="133"/>
      <c r="E43" s="139" t="s">
        <v>89</v>
      </c>
      <c r="F43" s="397">
        <f>F45+F47+F57+F59</f>
        <v>10547370.58</v>
      </c>
      <c r="G43" s="404"/>
      <c r="H43" s="397">
        <f>H45+H47+H57+H59</f>
        <v>10153331.98</v>
      </c>
      <c r="I43" s="398"/>
      <c r="J43" s="12"/>
    </row>
    <row r="44" spans="1:10" ht="8.4499999999999993" customHeight="1">
      <c r="A44" s="133"/>
      <c r="B44" s="133"/>
      <c r="C44" s="133"/>
      <c r="D44" s="133"/>
      <c r="E44" s="139"/>
      <c r="F44" s="399"/>
      <c r="G44" s="405"/>
      <c r="H44" s="399"/>
      <c r="I44" s="400"/>
      <c r="J44" s="12"/>
    </row>
    <row r="45" spans="1:10">
      <c r="A45" s="140" t="s">
        <v>90</v>
      </c>
      <c r="B45" s="141" t="s">
        <v>91</v>
      </c>
      <c r="C45" s="129"/>
      <c r="D45" s="129"/>
      <c r="E45" s="139">
        <v>301</v>
      </c>
      <c r="F45" s="386">
        <v>0</v>
      </c>
      <c r="G45" s="402"/>
      <c r="H45" s="394">
        <v>0</v>
      </c>
      <c r="I45" s="395"/>
      <c r="J45" s="12"/>
    </row>
    <row r="46" spans="1:10" ht="10.15" customHeight="1">
      <c r="A46" s="140"/>
      <c r="B46" s="141"/>
      <c r="C46" s="129"/>
      <c r="D46" s="129"/>
      <c r="E46" s="139"/>
      <c r="F46" s="388"/>
      <c r="G46" s="407"/>
      <c r="H46" s="388"/>
      <c r="I46" s="389"/>
      <c r="J46" s="12"/>
    </row>
    <row r="47" spans="1:10">
      <c r="A47" s="140" t="s">
        <v>92</v>
      </c>
      <c r="B47" s="141" t="s">
        <v>93</v>
      </c>
      <c r="C47" s="129"/>
      <c r="D47" s="129"/>
      <c r="E47" s="139" t="s">
        <v>94</v>
      </c>
      <c r="F47" s="386">
        <f>F48+F49</f>
        <v>3987595.5600000005</v>
      </c>
      <c r="G47" s="402"/>
      <c r="H47" s="386">
        <f>H48+H49</f>
        <v>1074224.01</v>
      </c>
      <c r="I47" s="387"/>
      <c r="J47" s="12"/>
    </row>
    <row r="48" spans="1:10">
      <c r="A48" s="136"/>
      <c r="B48" s="136" t="s">
        <v>50</v>
      </c>
      <c r="C48" s="137" t="s">
        <v>95</v>
      </c>
      <c r="D48" s="137"/>
      <c r="E48" s="139">
        <v>40</v>
      </c>
      <c r="F48" s="392">
        <v>1304126.72</v>
      </c>
      <c r="G48" s="403"/>
      <c r="H48" s="392">
        <v>762167.75</v>
      </c>
      <c r="I48" s="393"/>
      <c r="J48" s="12"/>
    </row>
    <row r="49" spans="1:10">
      <c r="A49" s="136"/>
      <c r="B49" s="136" t="s">
        <v>52</v>
      </c>
      <c r="C49" s="137" t="s">
        <v>96</v>
      </c>
      <c r="D49" s="137"/>
      <c r="E49" s="139" t="s">
        <v>97</v>
      </c>
      <c r="F49" s="390">
        <f>SUM(F50:F55)</f>
        <v>2683468.8400000003</v>
      </c>
      <c r="G49" s="401"/>
      <c r="H49" s="390">
        <f>SUM(H50:H55)</f>
        <v>312056.26</v>
      </c>
      <c r="I49" s="391"/>
      <c r="J49" s="12"/>
    </row>
    <row r="50" spans="1:10">
      <c r="A50" s="136"/>
      <c r="B50" s="129"/>
      <c r="C50" s="137" t="s">
        <v>98</v>
      </c>
      <c r="D50" s="137"/>
      <c r="E50" s="139" t="s">
        <v>99</v>
      </c>
      <c r="F50" s="390">
        <v>137137.38</v>
      </c>
      <c r="G50" s="401"/>
      <c r="H50" s="390">
        <v>98196.479999999996</v>
      </c>
      <c r="I50" s="391"/>
      <c r="J50" s="12"/>
    </row>
    <row r="51" spans="1:10">
      <c r="A51" s="136"/>
      <c r="B51" s="129"/>
      <c r="C51" s="137" t="s">
        <v>100</v>
      </c>
      <c r="D51" s="137"/>
      <c r="E51" s="139">
        <v>413</v>
      </c>
      <c r="F51" s="390">
        <v>2467585.62</v>
      </c>
      <c r="G51" s="401"/>
      <c r="H51" s="390">
        <v>122424</v>
      </c>
      <c r="I51" s="391"/>
      <c r="J51" s="12"/>
    </row>
    <row r="52" spans="1:10">
      <c r="A52" s="136"/>
      <c r="B52" s="129"/>
      <c r="C52" s="137" t="s">
        <v>101</v>
      </c>
      <c r="D52" s="137"/>
      <c r="E52" s="139">
        <v>415</v>
      </c>
      <c r="F52" s="390">
        <v>3557.33</v>
      </c>
      <c r="G52" s="401"/>
      <c r="H52" s="390">
        <v>10584.84</v>
      </c>
      <c r="I52" s="391"/>
      <c r="J52" s="12"/>
    </row>
    <row r="53" spans="1:10">
      <c r="A53" s="136"/>
      <c r="B53" s="129"/>
      <c r="C53" s="137" t="s">
        <v>102</v>
      </c>
      <c r="D53" s="137"/>
      <c r="E53" s="146" t="s">
        <v>103</v>
      </c>
      <c r="F53" s="390">
        <v>5180</v>
      </c>
      <c r="G53" s="401"/>
      <c r="H53" s="390">
        <v>10611.43</v>
      </c>
      <c r="I53" s="391"/>
      <c r="J53" s="12"/>
    </row>
    <row r="54" spans="1:10">
      <c r="A54" s="136"/>
      <c r="B54" s="136" t="s">
        <v>54</v>
      </c>
      <c r="C54" s="137" t="s">
        <v>104</v>
      </c>
      <c r="D54" s="137"/>
      <c r="E54" s="139">
        <v>4251</v>
      </c>
      <c r="F54" s="390">
        <v>33803.85</v>
      </c>
      <c r="G54" s="401"/>
      <c r="H54" s="390">
        <v>33803.85</v>
      </c>
      <c r="I54" s="391"/>
      <c r="J54" s="12"/>
    </row>
    <row r="55" spans="1:10">
      <c r="A55" s="136"/>
      <c r="B55" s="136" t="s">
        <v>56</v>
      </c>
      <c r="C55" s="137" t="s">
        <v>105</v>
      </c>
      <c r="D55" s="137"/>
      <c r="E55" s="146" t="s">
        <v>106</v>
      </c>
      <c r="F55" s="390">
        <v>36204.660000000003</v>
      </c>
      <c r="G55" s="401"/>
      <c r="H55" s="390">
        <v>36435.660000000003</v>
      </c>
      <c r="I55" s="391"/>
      <c r="J55" s="12"/>
    </row>
    <row r="56" spans="1:10" ht="10.15" customHeight="1">
      <c r="A56" s="136"/>
      <c r="B56" s="136"/>
      <c r="C56" s="137"/>
      <c r="D56" s="137"/>
      <c r="E56" s="146"/>
      <c r="F56" s="390"/>
      <c r="G56" s="401"/>
      <c r="H56" s="390"/>
      <c r="I56" s="391"/>
      <c r="J56" s="12"/>
    </row>
    <row r="57" spans="1:10">
      <c r="A57" s="140" t="s">
        <v>107</v>
      </c>
      <c r="B57" s="141" t="s">
        <v>108</v>
      </c>
      <c r="C57" s="129"/>
      <c r="D57" s="129"/>
      <c r="E57" s="139" t="s">
        <v>109</v>
      </c>
      <c r="F57" s="396">
        <v>0</v>
      </c>
      <c r="G57" s="401"/>
      <c r="H57" s="396">
        <v>0</v>
      </c>
      <c r="I57" s="391"/>
      <c r="J57" s="12"/>
    </row>
    <row r="58" spans="1:10" ht="10.15" customHeight="1">
      <c r="A58" s="140"/>
      <c r="B58" s="141"/>
      <c r="C58" s="129"/>
      <c r="D58" s="129"/>
      <c r="E58" s="139"/>
      <c r="F58" s="390"/>
      <c r="G58" s="401"/>
      <c r="H58" s="390"/>
      <c r="I58" s="391"/>
      <c r="J58" s="12"/>
    </row>
    <row r="59" spans="1:10">
      <c r="A59" s="140" t="s">
        <v>110</v>
      </c>
      <c r="B59" s="141" t="s">
        <v>111</v>
      </c>
      <c r="C59" s="129"/>
      <c r="D59" s="129"/>
      <c r="E59" s="139" t="s">
        <v>112</v>
      </c>
      <c r="F59" s="386">
        <f>SUM(F60:F62)</f>
        <v>6559775.0199999996</v>
      </c>
      <c r="G59" s="402"/>
      <c r="H59" s="386">
        <f>SUM(H60:H62)</f>
        <v>9079107.9700000007</v>
      </c>
      <c r="I59" s="387"/>
      <c r="J59" s="12"/>
    </row>
    <row r="60" spans="1:10">
      <c r="A60" s="136"/>
      <c r="B60" s="136" t="s">
        <v>50</v>
      </c>
      <c r="C60" s="137" t="s">
        <v>113</v>
      </c>
      <c r="D60" s="137"/>
      <c r="E60" s="139">
        <v>553</v>
      </c>
      <c r="F60" s="392">
        <v>5686068.79</v>
      </c>
      <c r="G60" s="403"/>
      <c r="H60" s="392">
        <v>8597609.4199999999</v>
      </c>
      <c r="I60" s="393"/>
      <c r="J60" s="12"/>
    </row>
    <row r="61" spans="1:10">
      <c r="A61" s="136"/>
      <c r="B61" s="136" t="s">
        <v>52</v>
      </c>
      <c r="C61" s="137" t="s">
        <v>114</v>
      </c>
      <c r="D61" s="137"/>
      <c r="E61" s="146">
        <v>55</v>
      </c>
      <c r="F61" s="390">
        <v>873706.23</v>
      </c>
      <c r="G61" s="401"/>
      <c r="H61" s="390">
        <v>481498.55</v>
      </c>
      <c r="I61" s="391"/>
      <c r="J61" s="12"/>
    </row>
    <row r="62" spans="1:10">
      <c r="A62" s="136"/>
      <c r="B62" s="136" t="s">
        <v>54</v>
      </c>
      <c r="C62" s="137" t="s">
        <v>115</v>
      </c>
      <c r="D62" s="137"/>
      <c r="E62" s="139" t="s">
        <v>116</v>
      </c>
      <c r="F62" s="390">
        <v>0</v>
      </c>
      <c r="G62" s="401"/>
      <c r="H62" s="390">
        <v>0</v>
      </c>
      <c r="I62" s="391"/>
      <c r="J62" s="12"/>
    </row>
    <row r="63" spans="1:10" ht="10.15" customHeight="1">
      <c r="A63" s="136"/>
      <c r="B63" s="136"/>
      <c r="C63" s="137"/>
      <c r="D63" s="137"/>
      <c r="E63" s="139"/>
      <c r="F63" s="390"/>
      <c r="G63" s="401"/>
      <c r="H63" s="390"/>
      <c r="I63" s="391"/>
      <c r="J63" s="12"/>
    </row>
    <row r="64" spans="1:10">
      <c r="A64" s="140" t="s">
        <v>117</v>
      </c>
      <c r="B64" s="141" t="s">
        <v>118</v>
      </c>
      <c r="C64" s="129"/>
      <c r="D64" s="129"/>
      <c r="E64" s="139" t="s">
        <v>119</v>
      </c>
      <c r="F64" s="386">
        <v>0</v>
      </c>
      <c r="G64" s="402"/>
      <c r="H64" s="386">
        <v>0</v>
      </c>
      <c r="I64" s="387"/>
      <c r="J64" s="12"/>
    </row>
    <row r="65" spans="1:10" ht="10.15" customHeight="1">
      <c r="A65" s="136"/>
      <c r="B65" s="129"/>
      <c r="C65" s="141"/>
      <c r="D65" s="141"/>
      <c r="E65" s="147"/>
      <c r="F65" s="392"/>
      <c r="G65" s="403"/>
      <c r="H65" s="392"/>
      <c r="I65" s="393"/>
      <c r="J65" s="12"/>
    </row>
    <row r="66" spans="1:10" ht="13.5" thickBot="1">
      <c r="A66" s="136"/>
      <c r="B66" s="129"/>
      <c r="C66" s="140" t="s">
        <v>120</v>
      </c>
      <c r="D66" s="140"/>
      <c r="E66" s="148" t="s">
        <v>121</v>
      </c>
      <c r="F66" s="382">
        <f>F10+F43+F64</f>
        <v>85664358.289999992</v>
      </c>
      <c r="G66" s="406"/>
      <c r="H66" s="382">
        <f>H10+H43+H64</f>
        <v>82321728.280000031</v>
      </c>
      <c r="I66" s="383"/>
      <c r="J66" s="12"/>
    </row>
    <row r="67" spans="1:10" ht="15">
      <c r="A67" s="13"/>
      <c r="B67" s="12"/>
      <c r="C67" s="12"/>
      <c r="D67" s="12"/>
      <c r="E67" s="12"/>
      <c r="F67" s="12"/>
      <c r="G67" s="12"/>
      <c r="H67" s="12"/>
      <c r="I67" s="14"/>
      <c r="J67" s="14"/>
    </row>
    <row r="68" spans="1:10" ht="15">
      <c r="A68" s="13"/>
      <c r="B68" s="12"/>
      <c r="C68" s="12"/>
      <c r="D68" s="12"/>
      <c r="E68" s="12"/>
      <c r="F68" s="12"/>
      <c r="G68" s="12"/>
      <c r="H68" s="12"/>
      <c r="I68" s="14"/>
      <c r="J68" s="14"/>
    </row>
    <row r="69" spans="1:10" ht="15">
      <c r="A69" s="13"/>
      <c r="B69" s="12"/>
      <c r="C69" s="12"/>
      <c r="D69" s="12"/>
      <c r="E69" s="12"/>
      <c r="F69" s="12"/>
      <c r="G69" s="12"/>
      <c r="H69" s="12"/>
      <c r="I69" s="14"/>
      <c r="J69" s="14"/>
    </row>
    <row r="70" spans="1:10" ht="15">
      <c r="A70" s="13"/>
      <c r="B70" s="12"/>
      <c r="C70" s="12"/>
      <c r="D70" s="12"/>
      <c r="E70" s="12"/>
      <c r="F70" s="12"/>
      <c r="G70" s="12"/>
      <c r="H70" s="12"/>
      <c r="I70" s="14"/>
      <c r="J70" s="14"/>
    </row>
    <row r="71" spans="1:10" ht="15">
      <c r="A71" s="13"/>
      <c r="B71" s="12"/>
      <c r="C71" s="12"/>
      <c r="D71" s="12"/>
      <c r="E71" s="12"/>
      <c r="F71" s="12"/>
      <c r="G71" s="12"/>
      <c r="H71" s="12"/>
      <c r="I71" s="14"/>
      <c r="J71" s="14"/>
    </row>
    <row r="72" spans="1:10" ht="15">
      <c r="A72" s="13"/>
      <c r="B72" s="12"/>
      <c r="C72" s="12"/>
      <c r="D72" s="12"/>
      <c r="E72" s="12"/>
      <c r="F72" s="12"/>
      <c r="G72" s="12"/>
      <c r="H72" s="12"/>
      <c r="I72" s="14"/>
      <c r="J72" s="14"/>
    </row>
    <row r="73" spans="1:10" ht="15">
      <c r="A73" s="13"/>
      <c r="B73" s="12"/>
      <c r="C73" s="12"/>
      <c r="D73" s="12"/>
      <c r="E73" s="12"/>
      <c r="F73" s="12"/>
      <c r="G73" s="12"/>
      <c r="H73" s="12"/>
      <c r="I73" s="14"/>
      <c r="J73" s="14"/>
    </row>
    <row r="74" spans="1:10" ht="15">
      <c r="A74" s="13"/>
      <c r="B74" s="12"/>
      <c r="C74" s="12"/>
      <c r="D74" s="12"/>
      <c r="E74" s="12"/>
      <c r="F74" s="12"/>
      <c r="G74" s="12"/>
      <c r="H74" s="12"/>
      <c r="I74" s="14"/>
      <c r="J74" s="14"/>
    </row>
    <row r="75" spans="1:10" ht="15">
      <c r="A75" s="13"/>
      <c r="B75" s="12"/>
      <c r="C75" s="12"/>
      <c r="D75" s="12"/>
      <c r="E75" s="12"/>
      <c r="F75" s="12"/>
      <c r="G75" s="12"/>
      <c r="H75" s="12"/>
      <c r="I75" s="14"/>
      <c r="J75" s="14"/>
    </row>
    <row r="76" spans="1:10" ht="15">
      <c r="A76" s="13"/>
      <c r="B76" s="12"/>
      <c r="C76" s="12"/>
      <c r="D76" s="12"/>
      <c r="E76" s="12"/>
      <c r="F76" s="12"/>
      <c r="G76" s="12"/>
      <c r="H76" s="12"/>
      <c r="I76" s="14"/>
      <c r="J76" s="14"/>
    </row>
    <row r="77" spans="1:10" ht="15">
      <c r="A77" s="13"/>
      <c r="B77" s="12"/>
      <c r="C77" s="12"/>
      <c r="D77" s="12"/>
      <c r="E77" s="12"/>
      <c r="F77" s="12"/>
      <c r="G77" s="12"/>
      <c r="H77" s="12"/>
      <c r="I77" s="14"/>
      <c r="J77" s="14"/>
    </row>
    <row r="78" spans="1:10" ht="15">
      <c r="A78" s="13"/>
      <c r="B78" s="12"/>
      <c r="C78" s="12"/>
      <c r="D78" s="12"/>
      <c r="E78" s="12"/>
      <c r="F78" s="12"/>
      <c r="G78" s="12"/>
      <c r="H78" s="12"/>
      <c r="I78" s="14"/>
      <c r="J78" s="14"/>
    </row>
    <row r="79" spans="1:10" ht="15">
      <c r="A79" s="13"/>
      <c r="B79" s="12"/>
      <c r="C79" s="12"/>
      <c r="D79" s="12"/>
      <c r="E79" s="12"/>
      <c r="F79" s="12"/>
      <c r="G79" s="12"/>
      <c r="H79" s="12"/>
      <c r="I79" s="14"/>
      <c r="J79" s="14"/>
    </row>
    <row r="80" spans="1:10" ht="15">
      <c r="A80" s="13"/>
      <c r="B80" s="12"/>
      <c r="C80" s="12"/>
      <c r="D80" s="12"/>
      <c r="E80" s="12"/>
      <c r="F80" s="12"/>
      <c r="G80" s="12"/>
      <c r="H80" s="12"/>
      <c r="I80" s="14"/>
      <c r="J80" s="14"/>
    </row>
    <row r="81" spans="1:10" ht="15">
      <c r="A81" s="13"/>
      <c r="B81" s="12"/>
      <c r="C81" s="12"/>
      <c r="D81" s="12"/>
      <c r="E81" s="12"/>
      <c r="F81" s="12"/>
      <c r="G81" s="12"/>
      <c r="H81" s="12"/>
      <c r="I81" s="14"/>
      <c r="J81" s="14"/>
    </row>
    <row r="82" spans="1:10" ht="15">
      <c r="A82" s="13"/>
      <c r="B82" s="12"/>
      <c r="C82" s="12"/>
      <c r="D82" s="12"/>
      <c r="E82" s="12"/>
      <c r="F82" s="12"/>
      <c r="G82" s="12"/>
      <c r="H82" s="12"/>
      <c r="I82" s="14"/>
      <c r="J82" s="14"/>
    </row>
    <row r="83" spans="1:10" ht="15">
      <c r="A83" s="13"/>
      <c r="B83" s="12"/>
      <c r="C83" s="12"/>
      <c r="D83" s="12"/>
      <c r="E83" s="12"/>
      <c r="F83" s="12"/>
      <c r="G83" s="12"/>
      <c r="H83" s="12"/>
      <c r="I83" s="14"/>
      <c r="J83" s="14"/>
    </row>
    <row r="84" spans="1:10" ht="15">
      <c r="A84" s="13"/>
      <c r="B84" s="12"/>
      <c r="C84" s="12"/>
      <c r="D84" s="12"/>
      <c r="E84" s="12"/>
      <c r="F84" s="12"/>
      <c r="G84" s="12"/>
      <c r="H84" s="12"/>
      <c r="I84" s="14"/>
      <c r="J84" s="14"/>
    </row>
    <row r="85" spans="1:10" ht="15">
      <c r="A85" s="13"/>
      <c r="B85" s="12"/>
      <c r="C85" s="12"/>
      <c r="D85" s="12"/>
      <c r="E85" s="12"/>
      <c r="F85" s="12"/>
      <c r="G85" s="12"/>
      <c r="H85" s="12"/>
      <c r="I85" s="14"/>
      <c r="J85" s="14"/>
    </row>
  </sheetData>
  <mergeCells count="122">
    <mergeCell ref="C1:I2"/>
    <mergeCell ref="C22:D22"/>
    <mergeCell ref="A1:B2"/>
    <mergeCell ref="A3:E3"/>
    <mergeCell ref="E6:E8"/>
    <mergeCell ref="H6:I8"/>
    <mergeCell ref="F6:G8"/>
    <mergeCell ref="F15:G15"/>
    <mergeCell ref="F16:G16"/>
    <mergeCell ref="F17:G17"/>
    <mergeCell ref="F18:G18"/>
    <mergeCell ref="F19:G19"/>
    <mergeCell ref="F20:G20"/>
    <mergeCell ref="F10:G10"/>
    <mergeCell ref="E5:F5"/>
    <mergeCell ref="F12:G12"/>
    <mergeCell ref="F13:G13"/>
    <mergeCell ref="F14:G14"/>
    <mergeCell ref="H21:I21"/>
    <mergeCell ref="H22:I22"/>
    <mergeCell ref="F29:G29"/>
    <mergeCell ref="F30:G30"/>
    <mergeCell ref="F31:G31"/>
    <mergeCell ref="F32:G32"/>
    <mergeCell ref="F21:G21"/>
    <mergeCell ref="F22:G22"/>
    <mergeCell ref="F23:G23"/>
    <mergeCell ref="F24:G24"/>
    <mergeCell ref="F25:G25"/>
    <mergeCell ref="F26:G26"/>
    <mergeCell ref="F66:G66"/>
    <mergeCell ref="H15:I15"/>
    <mergeCell ref="H16:I16"/>
    <mergeCell ref="H17:I17"/>
    <mergeCell ref="H18:I18"/>
    <mergeCell ref="H19:I19"/>
    <mergeCell ref="H20:I20"/>
    <mergeCell ref="F57:G57"/>
    <mergeCell ref="F58:G58"/>
    <mergeCell ref="F59:G59"/>
    <mergeCell ref="F60:G60"/>
    <mergeCell ref="F61:G61"/>
    <mergeCell ref="F62:G62"/>
    <mergeCell ref="F51:G51"/>
    <mergeCell ref="F52:G52"/>
    <mergeCell ref="F53:G53"/>
    <mergeCell ref="F54:G54"/>
    <mergeCell ref="F55:G55"/>
    <mergeCell ref="F56:G56"/>
    <mergeCell ref="F45:G45"/>
    <mergeCell ref="F46:G46"/>
    <mergeCell ref="F47:G47"/>
    <mergeCell ref="F48:G48"/>
    <mergeCell ref="F49:G49"/>
    <mergeCell ref="H23:I23"/>
    <mergeCell ref="H24:I24"/>
    <mergeCell ref="H25:I25"/>
    <mergeCell ref="H26:I26"/>
    <mergeCell ref="F63:G63"/>
    <mergeCell ref="F64:G64"/>
    <mergeCell ref="F65:G65"/>
    <mergeCell ref="F50:G50"/>
    <mergeCell ref="F39:G39"/>
    <mergeCell ref="F40:G40"/>
    <mergeCell ref="F41:G41"/>
    <mergeCell ref="F42:G42"/>
    <mergeCell ref="F43:G43"/>
    <mergeCell ref="F44:G44"/>
    <mergeCell ref="F33:G33"/>
    <mergeCell ref="F34:G34"/>
    <mergeCell ref="F35:G35"/>
    <mergeCell ref="F36:G36"/>
    <mergeCell ref="F37:G37"/>
    <mergeCell ref="F38:G38"/>
    <mergeCell ref="F27:G27"/>
    <mergeCell ref="F28:G28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61:I61"/>
    <mergeCell ref="H62:I62"/>
    <mergeCell ref="H58:I58"/>
    <mergeCell ref="H59:I59"/>
    <mergeCell ref="H39:I39"/>
    <mergeCell ref="H40:I40"/>
    <mergeCell ref="H41:I41"/>
    <mergeCell ref="H42:I42"/>
    <mergeCell ref="H43:I43"/>
    <mergeCell ref="H44:I44"/>
    <mergeCell ref="H66:I66"/>
    <mergeCell ref="H9:I9"/>
    <mergeCell ref="H10:I10"/>
    <mergeCell ref="H11:I11"/>
    <mergeCell ref="H12:I12"/>
    <mergeCell ref="H13:I13"/>
    <mergeCell ref="H14:I14"/>
    <mergeCell ref="H60:I60"/>
    <mergeCell ref="H51:I51"/>
    <mergeCell ref="H52:I52"/>
    <mergeCell ref="H53:I53"/>
    <mergeCell ref="H63:I63"/>
    <mergeCell ref="H45:I45"/>
    <mergeCell ref="H46:I46"/>
    <mergeCell ref="H47:I47"/>
    <mergeCell ref="H48:I48"/>
    <mergeCell ref="H49:I49"/>
    <mergeCell ref="H50:I50"/>
    <mergeCell ref="H64:I64"/>
    <mergeCell ref="H65:I65"/>
    <mergeCell ref="H54:I54"/>
    <mergeCell ref="H55:I55"/>
    <mergeCell ref="H56:I56"/>
    <mergeCell ref="H57:I57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K59"/>
  <sheetViews>
    <sheetView zoomScaleNormal="100" workbookViewId="0">
      <selection sqref="A1:B2"/>
    </sheetView>
  </sheetViews>
  <sheetFormatPr baseColWidth="10" defaultColWidth="11.140625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7109375" customWidth="1"/>
    <col min="7" max="8" width="6.7109375" customWidth="1"/>
    <col min="9" max="9" width="11.7109375" customWidth="1"/>
  </cols>
  <sheetData>
    <row r="1" spans="1:11" ht="13.15" customHeight="1">
      <c r="A1" s="269" t="str">
        <f>Coordonnées!A1</f>
        <v>Synthèse des Comptes</v>
      </c>
      <c r="B1" s="270"/>
      <c r="C1" s="274" t="str">
        <f>Coordonnées!G1</f>
        <v>Administration communale de La Roche En Ardenne</v>
      </c>
      <c r="D1" s="274"/>
      <c r="E1" s="274"/>
      <c r="F1" s="274"/>
      <c r="G1" s="274"/>
      <c r="H1" s="274"/>
      <c r="I1" s="274"/>
      <c r="J1" s="209" t="str">
        <f>Coordonnées!$U$1</f>
        <v>Code INS</v>
      </c>
      <c r="K1" s="247">
        <f>Coordonnées!$V$1</f>
        <v>83031</v>
      </c>
    </row>
    <row r="2" spans="1:11">
      <c r="A2" s="271"/>
      <c r="B2" s="272"/>
      <c r="C2" s="275"/>
      <c r="D2" s="275"/>
      <c r="E2" s="275"/>
      <c r="F2" s="275"/>
      <c r="G2" s="275"/>
      <c r="H2" s="275"/>
      <c r="I2" s="275"/>
      <c r="J2" s="210" t="str">
        <f>Coordonnées!$U$2</f>
        <v>Exercice:</v>
      </c>
      <c r="K2" s="248">
        <f>Coordonnées!$V$2</f>
        <v>2025</v>
      </c>
    </row>
    <row r="3" spans="1:11">
      <c r="A3" s="429" t="str">
        <f>Coordonnées!A3</f>
        <v>Modèle officiel généré par l'application eComptes © SPW Intérieur et Action Sociale</v>
      </c>
      <c r="B3" s="429"/>
      <c r="C3" s="429"/>
      <c r="D3" s="429"/>
      <c r="E3" s="429"/>
      <c r="F3" s="167"/>
      <c r="J3" s="182" t="str">
        <f>Coordonnées!$U$3</f>
        <v>Version:</v>
      </c>
      <c r="K3" s="249">
        <f>Coordonnées!$V$3</f>
        <v>2</v>
      </c>
    </row>
    <row r="4" spans="1:11">
      <c r="A4" s="37"/>
      <c r="B4" s="32"/>
      <c r="C4" s="38"/>
      <c r="D4" s="38"/>
      <c r="E4" s="39"/>
      <c r="F4" s="39"/>
      <c r="G4" s="39"/>
      <c r="H4" s="39"/>
      <c r="I4" s="40"/>
      <c r="J4" s="15"/>
    </row>
    <row r="5" spans="1:11" ht="13.5" thickBot="1">
      <c r="A5" s="31"/>
      <c r="B5" s="32"/>
      <c r="D5" s="33"/>
      <c r="E5" s="32"/>
      <c r="F5" s="34"/>
      <c r="G5" s="34"/>
      <c r="H5" s="34"/>
      <c r="I5" s="34"/>
      <c r="J5" s="16"/>
    </row>
    <row r="6" spans="1:11">
      <c r="A6" s="112"/>
      <c r="B6" s="113"/>
      <c r="C6" s="114" t="s">
        <v>39</v>
      </c>
      <c r="D6" s="113"/>
      <c r="E6" s="430" t="s">
        <v>41</v>
      </c>
      <c r="F6" s="433">
        <f>K2</f>
        <v>2025</v>
      </c>
      <c r="G6" s="439"/>
      <c r="H6" s="433">
        <f>F6-1</f>
        <v>2024</v>
      </c>
      <c r="I6" s="434"/>
      <c r="J6" s="16"/>
    </row>
    <row r="7" spans="1:11" ht="10.15" customHeight="1">
      <c r="A7" s="112"/>
      <c r="B7" s="113"/>
      <c r="C7" s="113"/>
      <c r="D7" s="115"/>
      <c r="E7" s="431"/>
      <c r="F7" s="435"/>
      <c r="G7" s="440"/>
      <c r="H7" s="435"/>
      <c r="I7" s="436"/>
      <c r="J7" s="16"/>
    </row>
    <row r="8" spans="1:11" ht="13.5" thickBot="1">
      <c r="A8" s="112"/>
      <c r="B8" s="113"/>
      <c r="C8" s="115" t="s">
        <v>122</v>
      </c>
      <c r="D8" s="113"/>
      <c r="E8" s="432"/>
      <c r="F8" s="437"/>
      <c r="G8" s="441"/>
      <c r="H8" s="437"/>
      <c r="I8" s="438"/>
      <c r="J8" s="16"/>
    </row>
    <row r="9" spans="1:11" ht="10.15" customHeight="1">
      <c r="A9" s="112"/>
      <c r="B9" s="113"/>
      <c r="C9" s="113"/>
      <c r="D9" s="113"/>
      <c r="E9" s="116"/>
      <c r="F9" s="442"/>
      <c r="G9" s="443"/>
      <c r="H9" s="442"/>
      <c r="I9" s="454"/>
      <c r="J9" s="16"/>
    </row>
    <row r="10" spans="1:11">
      <c r="A10" s="112"/>
      <c r="B10" s="113"/>
      <c r="C10" s="117" t="s">
        <v>123</v>
      </c>
      <c r="D10" s="117"/>
      <c r="E10" s="118" t="s">
        <v>124</v>
      </c>
      <c r="F10" s="386">
        <f>F12+F14+F16+F21+F25+F31</f>
        <v>75171798.499999985</v>
      </c>
      <c r="G10" s="402"/>
      <c r="H10" s="386">
        <f>H12+H14+H16+H21+H25+H31</f>
        <v>73900446.519999996</v>
      </c>
      <c r="I10" s="387"/>
      <c r="J10" s="16"/>
    </row>
    <row r="11" spans="1:11" ht="10.15" customHeight="1">
      <c r="A11" s="112"/>
      <c r="B11" s="113"/>
      <c r="C11" s="117"/>
      <c r="D11" s="117"/>
      <c r="E11" s="118"/>
      <c r="F11" s="388"/>
      <c r="G11" s="407"/>
      <c r="H11" s="388"/>
      <c r="I11" s="389"/>
      <c r="J11" s="16"/>
    </row>
    <row r="12" spans="1:11">
      <c r="A12" s="119" t="s">
        <v>125</v>
      </c>
      <c r="B12" s="120" t="s">
        <v>126</v>
      </c>
      <c r="C12" s="113"/>
      <c r="D12" s="113"/>
      <c r="E12" s="121">
        <v>10</v>
      </c>
      <c r="F12" s="386">
        <v>44069807.799999997</v>
      </c>
      <c r="G12" s="402"/>
      <c r="H12" s="386">
        <v>44069807.799999997</v>
      </c>
      <c r="I12" s="387"/>
      <c r="J12" s="16"/>
    </row>
    <row r="13" spans="1:11" ht="10.15" customHeight="1">
      <c r="A13" s="119"/>
      <c r="B13" s="120"/>
      <c r="C13" s="113"/>
      <c r="D13" s="113"/>
      <c r="E13" s="121"/>
      <c r="F13" s="388"/>
      <c r="G13" s="407"/>
      <c r="H13" s="388"/>
      <c r="I13" s="389"/>
      <c r="J13" s="16"/>
    </row>
    <row r="14" spans="1:11">
      <c r="A14" s="119" t="s">
        <v>127</v>
      </c>
      <c r="B14" s="120" t="s">
        <v>128</v>
      </c>
      <c r="C14" s="113"/>
      <c r="D14" s="113"/>
      <c r="E14" s="121">
        <v>12</v>
      </c>
      <c r="F14" s="386">
        <v>9508955.8599999994</v>
      </c>
      <c r="G14" s="402"/>
      <c r="H14" s="386">
        <v>9279750.7599999998</v>
      </c>
      <c r="I14" s="387"/>
      <c r="J14" s="16"/>
    </row>
    <row r="15" spans="1:11" ht="10.15" customHeight="1">
      <c r="A15" s="119"/>
      <c r="B15" s="120"/>
      <c r="C15" s="113"/>
      <c r="D15" s="113"/>
      <c r="E15" s="121"/>
      <c r="F15" s="388"/>
      <c r="G15" s="407"/>
      <c r="H15" s="388"/>
      <c r="I15" s="389"/>
      <c r="J15" s="16"/>
    </row>
    <row r="16" spans="1:11">
      <c r="A16" s="119" t="s">
        <v>129</v>
      </c>
      <c r="B16" s="120" t="s">
        <v>130</v>
      </c>
      <c r="C16" s="113"/>
      <c r="D16" s="113"/>
      <c r="E16" s="121">
        <v>13</v>
      </c>
      <c r="F16" s="386">
        <f>SUM(F17:F19)</f>
        <v>-83179.77</v>
      </c>
      <c r="G16" s="402"/>
      <c r="H16" s="386">
        <f>SUM(H17:H19)</f>
        <v>229205.1</v>
      </c>
      <c r="I16" s="387"/>
      <c r="J16" s="16"/>
    </row>
    <row r="17" spans="1:10">
      <c r="A17" s="112"/>
      <c r="B17" s="122" t="s">
        <v>131</v>
      </c>
      <c r="C17" s="123" t="s">
        <v>132</v>
      </c>
      <c r="D17" s="123"/>
      <c r="E17" s="121">
        <v>1301</v>
      </c>
      <c r="F17" s="444">
        <v>0</v>
      </c>
      <c r="G17" s="445"/>
      <c r="H17" s="444">
        <v>0</v>
      </c>
      <c r="I17" s="455"/>
      <c r="J17" s="16"/>
    </row>
    <row r="18" spans="1:10">
      <c r="A18" s="112"/>
      <c r="B18" s="122" t="s">
        <v>133</v>
      </c>
      <c r="C18" s="123" t="s">
        <v>134</v>
      </c>
      <c r="D18" s="123"/>
      <c r="E18" s="121">
        <v>1302</v>
      </c>
      <c r="F18" s="446">
        <v>0</v>
      </c>
      <c r="G18" s="447"/>
      <c r="H18" s="446">
        <v>0</v>
      </c>
      <c r="I18" s="456"/>
      <c r="J18" s="16"/>
    </row>
    <row r="19" spans="1:10">
      <c r="A19" s="112"/>
      <c r="B19" s="122" t="s">
        <v>135</v>
      </c>
      <c r="C19" s="123" t="s">
        <v>136</v>
      </c>
      <c r="D19" s="123"/>
      <c r="E19" s="121">
        <v>1303</v>
      </c>
      <c r="F19" s="446">
        <v>-83179.77</v>
      </c>
      <c r="G19" s="447"/>
      <c r="H19" s="446">
        <v>229205.1</v>
      </c>
      <c r="I19" s="456"/>
      <c r="J19" s="16"/>
    </row>
    <row r="20" spans="1:10" ht="10.15" customHeight="1">
      <c r="A20" s="112"/>
      <c r="B20" s="122"/>
      <c r="C20" s="123"/>
      <c r="D20" s="123"/>
      <c r="E20" s="121"/>
      <c r="F20" s="446"/>
      <c r="G20" s="447"/>
      <c r="H20" s="446"/>
      <c r="I20" s="456"/>
      <c r="J20" s="16"/>
    </row>
    <row r="21" spans="1:10">
      <c r="A21" s="119" t="s">
        <v>137</v>
      </c>
      <c r="B21" s="120" t="s">
        <v>138</v>
      </c>
      <c r="C21" s="113"/>
      <c r="D21" s="113"/>
      <c r="E21" s="121">
        <v>14</v>
      </c>
      <c r="F21" s="386">
        <f>SUM(F22:F23)</f>
        <v>2702607.31</v>
      </c>
      <c r="G21" s="402"/>
      <c r="H21" s="386">
        <f>SUM(H22:H23)</f>
        <v>3917323.45</v>
      </c>
      <c r="I21" s="387"/>
      <c r="J21" s="16"/>
    </row>
    <row r="22" spans="1:10">
      <c r="A22" s="112"/>
      <c r="B22" s="122" t="s">
        <v>131</v>
      </c>
      <c r="C22" s="123" t="s">
        <v>139</v>
      </c>
      <c r="D22" s="123"/>
      <c r="E22" s="121">
        <v>14104</v>
      </c>
      <c r="F22" s="444">
        <v>5428.87</v>
      </c>
      <c r="G22" s="445"/>
      <c r="H22" s="444">
        <v>5428.87</v>
      </c>
      <c r="I22" s="455"/>
      <c r="J22" s="16"/>
    </row>
    <row r="23" spans="1:10">
      <c r="A23" s="112"/>
      <c r="B23" s="122" t="s">
        <v>133</v>
      </c>
      <c r="C23" s="123" t="s">
        <v>140</v>
      </c>
      <c r="D23" s="123"/>
      <c r="E23" s="121">
        <v>14105</v>
      </c>
      <c r="F23" s="446">
        <v>2697178.44</v>
      </c>
      <c r="G23" s="447"/>
      <c r="H23" s="446">
        <v>3911894.58</v>
      </c>
      <c r="I23" s="456"/>
      <c r="J23" s="16"/>
    </row>
    <row r="24" spans="1:10" ht="10.15" customHeight="1">
      <c r="A24" s="112"/>
      <c r="B24" s="122"/>
      <c r="C24" s="123"/>
      <c r="D24" s="123"/>
      <c r="E24" s="121"/>
      <c r="F24" s="446"/>
      <c r="G24" s="447"/>
      <c r="H24" s="446"/>
      <c r="I24" s="456"/>
      <c r="J24" s="16"/>
    </row>
    <row r="25" spans="1:10">
      <c r="A25" s="119" t="s">
        <v>141</v>
      </c>
      <c r="B25" s="120" t="s">
        <v>142</v>
      </c>
      <c r="C25" s="113"/>
      <c r="D25" s="113"/>
      <c r="E25" s="121">
        <v>15</v>
      </c>
      <c r="F25" s="386">
        <f>SUM(F26:F29)</f>
        <v>17325464.059999999</v>
      </c>
      <c r="G25" s="402"/>
      <c r="H25" s="386">
        <f>SUM(H26:H29)</f>
        <v>14052442.16</v>
      </c>
      <c r="I25" s="387"/>
      <c r="J25" s="16"/>
    </row>
    <row r="26" spans="1:10">
      <c r="A26" s="112"/>
      <c r="B26" s="122" t="s">
        <v>131</v>
      </c>
      <c r="C26" s="123" t="s">
        <v>143</v>
      </c>
      <c r="D26" s="123"/>
      <c r="E26" s="121">
        <v>151</v>
      </c>
      <c r="F26" s="444">
        <v>219524.33</v>
      </c>
      <c r="G26" s="445"/>
      <c r="H26" s="444">
        <v>150113.53</v>
      </c>
      <c r="I26" s="455"/>
      <c r="J26" s="16"/>
    </row>
    <row r="27" spans="1:10">
      <c r="A27" s="112"/>
      <c r="B27" s="122" t="s">
        <v>133</v>
      </c>
      <c r="C27" s="123" t="s">
        <v>144</v>
      </c>
      <c r="D27" s="123"/>
      <c r="E27" s="121">
        <v>152</v>
      </c>
      <c r="F27" s="446">
        <v>307821.14</v>
      </c>
      <c r="G27" s="447"/>
      <c r="H27" s="446">
        <v>323948.43</v>
      </c>
      <c r="I27" s="456"/>
      <c r="J27" s="16"/>
    </row>
    <row r="28" spans="1:10">
      <c r="A28" s="112"/>
      <c r="B28" s="122" t="s">
        <v>135</v>
      </c>
      <c r="C28" s="123" t="s">
        <v>145</v>
      </c>
      <c r="D28" s="123"/>
      <c r="E28" s="121">
        <v>154</v>
      </c>
      <c r="F28" s="446">
        <v>16798118.59</v>
      </c>
      <c r="G28" s="447"/>
      <c r="H28" s="446">
        <v>13578380.199999999</v>
      </c>
      <c r="I28" s="456"/>
      <c r="J28" s="16"/>
    </row>
    <row r="29" spans="1:10">
      <c r="A29" s="112"/>
      <c r="B29" s="122" t="s">
        <v>146</v>
      </c>
      <c r="C29" s="123" t="s">
        <v>147</v>
      </c>
      <c r="D29" s="123"/>
      <c r="E29" s="121">
        <v>156</v>
      </c>
      <c r="F29" s="446">
        <v>0</v>
      </c>
      <c r="G29" s="447"/>
      <c r="H29" s="446">
        <v>0</v>
      </c>
      <c r="I29" s="456"/>
      <c r="J29" s="16"/>
    </row>
    <row r="30" spans="1:10" ht="10.15" customHeight="1">
      <c r="A30" s="112"/>
      <c r="B30" s="122"/>
      <c r="C30" s="123"/>
      <c r="D30" s="123"/>
      <c r="E30" s="121"/>
      <c r="F30" s="446"/>
      <c r="G30" s="447"/>
      <c r="H30" s="446"/>
      <c r="I30" s="456"/>
      <c r="J30" s="16"/>
    </row>
    <row r="31" spans="1:10">
      <c r="A31" s="119" t="s">
        <v>148</v>
      </c>
      <c r="B31" s="120" t="s">
        <v>149</v>
      </c>
      <c r="C31" s="113"/>
      <c r="D31" s="113"/>
      <c r="E31" s="121">
        <v>16</v>
      </c>
      <c r="F31" s="386">
        <v>1648143.24</v>
      </c>
      <c r="G31" s="402"/>
      <c r="H31" s="386">
        <v>2351917.25</v>
      </c>
      <c r="I31" s="387"/>
      <c r="J31" s="16"/>
    </row>
    <row r="32" spans="1:10" ht="10.15" customHeight="1">
      <c r="A32" s="112"/>
      <c r="B32" s="113"/>
      <c r="C32" s="120"/>
      <c r="D32" s="120"/>
      <c r="E32" s="121"/>
      <c r="F32" s="444"/>
      <c r="G32" s="445"/>
      <c r="H32" s="444"/>
      <c r="I32" s="455"/>
      <c r="J32" s="16"/>
    </row>
    <row r="33" spans="1:10">
      <c r="A33" s="124" t="s">
        <v>150</v>
      </c>
      <c r="B33" s="124"/>
      <c r="C33" s="124"/>
      <c r="D33" s="124"/>
      <c r="E33" s="121" t="s">
        <v>151</v>
      </c>
      <c r="F33" s="448">
        <f>F35+F44+F53</f>
        <v>10284194.460000001</v>
      </c>
      <c r="G33" s="449"/>
      <c r="H33" s="448">
        <f>H35+H44+H53</f>
        <v>8234294.7799999993</v>
      </c>
      <c r="I33" s="457"/>
      <c r="J33" s="16"/>
    </row>
    <row r="34" spans="1:10" ht="10.15" customHeight="1">
      <c r="A34" s="124"/>
      <c r="B34" s="124"/>
      <c r="C34" s="124"/>
      <c r="D34" s="124"/>
      <c r="E34" s="121"/>
      <c r="F34" s="450"/>
      <c r="G34" s="451"/>
      <c r="H34" s="450"/>
      <c r="I34" s="458"/>
      <c r="J34" s="16"/>
    </row>
    <row r="35" spans="1:10">
      <c r="A35" s="119" t="s">
        <v>152</v>
      </c>
      <c r="B35" s="120" t="s">
        <v>153</v>
      </c>
      <c r="C35" s="113"/>
      <c r="D35" s="113"/>
      <c r="E35" s="121">
        <v>17</v>
      </c>
      <c r="F35" s="386">
        <f>SUM(F36:F42)</f>
        <v>8558821.2300000004</v>
      </c>
      <c r="G35" s="402"/>
      <c r="H35" s="386">
        <f>SUM(H36:H42)</f>
        <v>6750852.71</v>
      </c>
      <c r="I35" s="387"/>
      <c r="J35" s="16"/>
    </row>
    <row r="36" spans="1:10">
      <c r="A36" s="112"/>
      <c r="B36" s="122" t="s">
        <v>131</v>
      </c>
      <c r="C36" s="123" t="s">
        <v>154</v>
      </c>
      <c r="D36" s="123"/>
      <c r="E36" s="121" t="s">
        <v>155</v>
      </c>
      <c r="F36" s="444">
        <v>8329470.04</v>
      </c>
      <c r="G36" s="445"/>
      <c r="H36" s="444">
        <v>6494458.4400000004</v>
      </c>
      <c r="I36" s="455"/>
      <c r="J36" s="16"/>
    </row>
    <row r="37" spans="1:10">
      <c r="A37" s="112"/>
      <c r="B37" s="122" t="s">
        <v>133</v>
      </c>
      <c r="C37" s="123" t="s">
        <v>156</v>
      </c>
      <c r="D37" s="123"/>
      <c r="E37" s="121">
        <v>1714</v>
      </c>
      <c r="F37" s="446">
        <v>229351.19</v>
      </c>
      <c r="G37" s="447"/>
      <c r="H37" s="446">
        <v>256394.27</v>
      </c>
      <c r="I37" s="456"/>
      <c r="J37" s="16"/>
    </row>
    <row r="38" spans="1:10">
      <c r="A38" s="112"/>
      <c r="B38" s="122" t="s">
        <v>135</v>
      </c>
      <c r="C38" s="123" t="s">
        <v>157</v>
      </c>
      <c r="D38" s="123"/>
      <c r="E38" s="121">
        <v>172</v>
      </c>
      <c r="F38" s="446">
        <v>0</v>
      </c>
      <c r="G38" s="447"/>
      <c r="H38" s="446">
        <v>0</v>
      </c>
      <c r="I38" s="456"/>
      <c r="J38" s="16"/>
    </row>
    <row r="39" spans="1:10">
      <c r="A39" s="112"/>
      <c r="B39" s="122" t="s">
        <v>146</v>
      </c>
      <c r="C39" s="123" t="s">
        <v>158</v>
      </c>
      <c r="D39" s="123"/>
      <c r="E39" s="121">
        <v>174</v>
      </c>
      <c r="F39" s="446">
        <v>0</v>
      </c>
      <c r="G39" s="447"/>
      <c r="H39" s="446">
        <v>0</v>
      </c>
      <c r="I39" s="456"/>
      <c r="J39" s="16"/>
    </row>
    <row r="40" spans="1:10">
      <c r="A40" s="112"/>
      <c r="B40" s="122" t="s">
        <v>159</v>
      </c>
      <c r="C40" s="123" t="s">
        <v>160</v>
      </c>
      <c r="D40" s="123"/>
      <c r="E40" s="121">
        <v>176</v>
      </c>
      <c r="F40" s="446">
        <v>0</v>
      </c>
      <c r="G40" s="447"/>
      <c r="H40" s="446">
        <v>0</v>
      </c>
      <c r="I40" s="456"/>
      <c r="J40" s="16"/>
    </row>
    <row r="41" spans="1:10">
      <c r="A41" s="112"/>
      <c r="B41" s="122" t="s">
        <v>161</v>
      </c>
      <c r="C41" s="123" t="s">
        <v>162</v>
      </c>
      <c r="D41" s="123"/>
      <c r="E41" s="121">
        <v>177</v>
      </c>
      <c r="F41" s="446">
        <v>0</v>
      </c>
      <c r="G41" s="447"/>
      <c r="H41" s="446">
        <v>0</v>
      </c>
      <c r="I41" s="456"/>
      <c r="J41" s="16"/>
    </row>
    <row r="42" spans="1:10">
      <c r="A42" s="112"/>
      <c r="B42" s="122" t="s">
        <v>163</v>
      </c>
      <c r="C42" s="123" t="s">
        <v>164</v>
      </c>
      <c r="D42" s="123"/>
      <c r="E42" s="121">
        <v>178</v>
      </c>
      <c r="F42" s="446">
        <v>0</v>
      </c>
      <c r="G42" s="447"/>
      <c r="H42" s="446">
        <v>0</v>
      </c>
      <c r="I42" s="456"/>
      <c r="J42" s="16"/>
    </row>
    <row r="43" spans="1:10" ht="10.15" customHeight="1">
      <c r="A43" s="112"/>
      <c r="B43" s="122"/>
      <c r="C43" s="123"/>
      <c r="D43" s="123"/>
      <c r="E43" s="121"/>
      <c r="F43" s="446"/>
      <c r="G43" s="447"/>
      <c r="H43" s="446"/>
      <c r="I43" s="456"/>
      <c r="J43" s="16"/>
    </row>
    <row r="44" spans="1:10">
      <c r="A44" s="119" t="s">
        <v>165</v>
      </c>
      <c r="B44" s="120" t="s">
        <v>166</v>
      </c>
      <c r="C44" s="113"/>
      <c r="D44" s="113"/>
      <c r="E44" s="125" t="s">
        <v>167</v>
      </c>
      <c r="F44" s="386">
        <f>F45+SUM(F49:F51)</f>
        <v>1725373.23</v>
      </c>
      <c r="G44" s="402"/>
      <c r="H44" s="386">
        <f>H45+SUM(H49:H51)</f>
        <v>1483442.0699999998</v>
      </c>
      <c r="I44" s="387"/>
      <c r="J44" s="16"/>
    </row>
    <row r="45" spans="1:10">
      <c r="A45" s="112"/>
      <c r="B45" s="122" t="s">
        <v>131</v>
      </c>
      <c r="C45" s="123" t="s">
        <v>168</v>
      </c>
      <c r="D45" s="123"/>
      <c r="E45" s="125">
        <v>43</v>
      </c>
      <c r="F45" s="444">
        <f>SUM(F46:F48)</f>
        <v>982090.01</v>
      </c>
      <c r="G45" s="445"/>
      <c r="H45" s="444">
        <f>SUM(H46:H48)</f>
        <v>1002116.63</v>
      </c>
      <c r="I45" s="455"/>
      <c r="J45" s="16"/>
    </row>
    <row r="46" spans="1:10">
      <c r="A46" s="112"/>
      <c r="B46" s="122"/>
      <c r="C46" s="123" t="s">
        <v>169</v>
      </c>
      <c r="D46" s="123"/>
      <c r="E46" s="121">
        <v>435</v>
      </c>
      <c r="F46" s="446">
        <v>892180.37</v>
      </c>
      <c r="G46" s="447"/>
      <c r="H46" s="446">
        <v>908736.25</v>
      </c>
      <c r="I46" s="456"/>
      <c r="J46" s="16"/>
    </row>
    <row r="47" spans="1:10">
      <c r="A47" s="112"/>
      <c r="B47" s="122"/>
      <c r="C47" s="123" t="s">
        <v>170</v>
      </c>
      <c r="D47" s="123"/>
      <c r="E47" s="121">
        <v>436</v>
      </c>
      <c r="F47" s="446">
        <v>89909.64</v>
      </c>
      <c r="G47" s="447"/>
      <c r="H47" s="446">
        <v>93380.38</v>
      </c>
      <c r="I47" s="456"/>
      <c r="J47" s="16"/>
    </row>
    <row r="48" spans="1:10">
      <c r="A48" s="112"/>
      <c r="B48" s="122"/>
      <c r="C48" s="123" t="s">
        <v>171</v>
      </c>
      <c r="D48" s="123"/>
      <c r="E48" s="121">
        <v>433</v>
      </c>
      <c r="F48" s="446">
        <v>0</v>
      </c>
      <c r="G48" s="447"/>
      <c r="H48" s="446">
        <v>0</v>
      </c>
      <c r="I48" s="456"/>
      <c r="J48" s="16"/>
    </row>
    <row r="49" spans="1:10">
      <c r="A49" s="112"/>
      <c r="B49" s="122" t="s">
        <v>133</v>
      </c>
      <c r="C49" s="123" t="s">
        <v>172</v>
      </c>
      <c r="D49" s="123"/>
      <c r="E49" s="121">
        <v>44</v>
      </c>
      <c r="F49" s="446">
        <v>332552.55</v>
      </c>
      <c r="G49" s="447"/>
      <c r="H49" s="446">
        <v>160418.46</v>
      </c>
      <c r="I49" s="456"/>
      <c r="J49" s="16"/>
    </row>
    <row r="50" spans="1:10">
      <c r="A50" s="112"/>
      <c r="B50" s="122" t="s">
        <v>135</v>
      </c>
      <c r="C50" s="123" t="s">
        <v>173</v>
      </c>
      <c r="D50" s="123"/>
      <c r="E50" s="121">
        <v>45</v>
      </c>
      <c r="F50" s="446">
        <v>283854.96999999997</v>
      </c>
      <c r="G50" s="447"/>
      <c r="H50" s="446">
        <v>203050.89</v>
      </c>
      <c r="I50" s="456"/>
      <c r="J50" s="16"/>
    </row>
    <row r="51" spans="1:10">
      <c r="A51" s="112"/>
      <c r="B51" s="122" t="s">
        <v>146</v>
      </c>
      <c r="C51" s="123" t="s">
        <v>174</v>
      </c>
      <c r="D51" s="123"/>
      <c r="E51" s="125" t="s">
        <v>175</v>
      </c>
      <c r="F51" s="446">
        <v>126875.7</v>
      </c>
      <c r="G51" s="447"/>
      <c r="H51" s="446">
        <v>117856.09</v>
      </c>
      <c r="I51" s="456"/>
      <c r="J51" s="16"/>
    </row>
    <row r="52" spans="1:10" ht="10.15" customHeight="1">
      <c r="A52" s="112"/>
      <c r="B52" s="122"/>
      <c r="C52" s="123"/>
      <c r="D52" s="123"/>
      <c r="E52" s="125"/>
      <c r="F52" s="446"/>
      <c r="G52" s="447"/>
      <c r="H52" s="446"/>
      <c r="I52" s="456"/>
      <c r="J52" s="16"/>
    </row>
    <row r="53" spans="1:10">
      <c r="A53" s="119" t="s">
        <v>176</v>
      </c>
      <c r="B53" s="120" t="s">
        <v>108</v>
      </c>
      <c r="C53" s="113"/>
      <c r="D53" s="113"/>
      <c r="E53" s="121" t="s">
        <v>177</v>
      </c>
      <c r="F53" s="386">
        <v>0</v>
      </c>
      <c r="G53" s="402"/>
      <c r="H53" s="386">
        <v>0</v>
      </c>
      <c r="I53" s="387"/>
      <c r="J53" s="16"/>
    </row>
    <row r="54" spans="1:10" ht="10.15" customHeight="1">
      <c r="A54" s="119"/>
      <c r="B54" s="120"/>
      <c r="C54" s="113"/>
      <c r="D54" s="113"/>
      <c r="E54" s="121"/>
      <c r="F54" s="388"/>
      <c r="G54" s="407"/>
      <c r="H54" s="388"/>
      <c r="I54" s="389"/>
      <c r="J54" s="16"/>
    </row>
    <row r="55" spans="1:10">
      <c r="A55" s="119" t="s">
        <v>178</v>
      </c>
      <c r="B55" s="120" t="s">
        <v>179</v>
      </c>
      <c r="C55" s="113"/>
      <c r="D55" s="113"/>
      <c r="E55" s="121" t="s">
        <v>180</v>
      </c>
      <c r="F55" s="386">
        <v>208365.33</v>
      </c>
      <c r="G55" s="402"/>
      <c r="H55" s="386">
        <v>186986.98</v>
      </c>
      <c r="I55" s="387"/>
      <c r="J55" s="16"/>
    </row>
    <row r="56" spans="1:10">
      <c r="A56" s="112"/>
      <c r="B56" s="113"/>
      <c r="C56" s="120"/>
      <c r="D56" s="120"/>
      <c r="E56" s="121"/>
      <c r="F56" s="444"/>
      <c r="G56" s="445"/>
      <c r="H56" s="444"/>
      <c r="I56" s="455"/>
      <c r="J56" s="16"/>
    </row>
    <row r="57" spans="1:10" ht="13.5" thickBot="1">
      <c r="A57" s="112"/>
      <c r="B57" s="113"/>
      <c r="C57" s="119" t="s">
        <v>181</v>
      </c>
      <c r="D57" s="119"/>
      <c r="E57" s="126" t="s">
        <v>182</v>
      </c>
      <c r="F57" s="452">
        <f>F10+F33+F55</f>
        <v>85664358.289999977</v>
      </c>
      <c r="G57" s="453"/>
      <c r="H57" s="452">
        <f>H10+H33+H55</f>
        <v>82321728.280000001</v>
      </c>
      <c r="I57" s="459"/>
      <c r="J57" s="16"/>
    </row>
    <row r="58" spans="1:10">
      <c r="A58" s="112"/>
      <c r="B58" s="113"/>
      <c r="C58" s="113"/>
      <c r="D58" s="113"/>
      <c r="E58" s="113"/>
      <c r="F58" s="127"/>
      <c r="G58" s="127"/>
      <c r="H58" s="127"/>
      <c r="I58" s="127"/>
      <c r="J58" s="16"/>
    </row>
    <row r="59" spans="1:10">
      <c r="A59" s="64"/>
      <c r="B59" s="64"/>
      <c r="C59" s="64"/>
      <c r="D59" s="64"/>
      <c r="E59" s="64"/>
      <c r="F59" s="64"/>
      <c r="G59" s="64"/>
      <c r="H59" s="64"/>
      <c r="I59" s="64"/>
    </row>
  </sheetData>
  <mergeCells count="104">
    <mergeCell ref="H50:I50"/>
    <mergeCell ref="H57:I57"/>
    <mergeCell ref="H51:I51"/>
    <mergeCell ref="H52:I52"/>
    <mergeCell ref="H53:I53"/>
    <mergeCell ref="H54:I54"/>
    <mergeCell ref="H55:I55"/>
    <mergeCell ref="H56:I56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F57:G57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A1:B2"/>
    <mergeCell ref="A3:E3"/>
    <mergeCell ref="E6:E8"/>
    <mergeCell ref="H6:I8"/>
    <mergeCell ref="F6:G8"/>
    <mergeCell ref="C1:I2"/>
    <mergeCell ref="F9:G9"/>
    <mergeCell ref="F10:G10"/>
    <mergeCell ref="F11:G11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K66"/>
  <sheetViews>
    <sheetView zoomScaleNormal="100" workbookViewId="0">
      <selection sqref="A1:B2"/>
    </sheetView>
  </sheetViews>
  <sheetFormatPr baseColWidth="10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7109375" customWidth="1"/>
    <col min="7" max="8" width="6.7109375" customWidth="1"/>
    <col min="9" max="9" width="11.7109375" customWidth="1"/>
  </cols>
  <sheetData>
    <row r="1" spans="1:11" ht="13.15" customHeight="1">
      <c r="A1" s="269" t="str">
        <f>Coordonnées!A1</f>
        <v>Synthèse des Comptes</v>
      </c>
      <c r="B1" s="270"/>
      <c r="C1" s="274" t="str">
        <f>Coordonnées!G1</f>
        <v>Administration communale de La Roche En Ardenne</v>
      </c>
      <c r="D1" s="274"/>
      <c r="E1" s="274"/>
      <c r="F1" s="274"/>
      <c r="G1" s="274"/>
      <c r="H1" s="274"/>
      <c r="I1" s="274"/>
      <c r="J1" s="209" t="str">
        <f>Coordonnées!$U$1</f>
        <v>Code INS</v>
      </c>
      <c r="K1" s="247">
        <f>Coordonnées!$V$1</f>
        <v>83031</v>
      </c>
    </row>
    <row r="2" spans="1:11">
      <c r="A2" s="271"/>
      <c r="B2" s="272"/>
      <c r="C2" s="275"/>
      <c r="D2" s="275"/>
      <c r="E2" s="275"/>
      <c r="F2" s="275"/>
      <c r="G2" s="275"/>
      <c r="H2" s="275"/>
      <c r="I2" s="275"/>
      <c r="J2" s="210" t="str">
        <f>Coordonnées!$U$2</f>
        <v>Exercice:</v>
      </c>
      <c r="K2" s="248">
        <f>Coordonnées!$V$2</f>
        <v>2025</v>
      </c>
    </row>
    <row r="3" spans="1:11">
      <c r="A3" s="411" t="str">
        <f>Coordonnées!A3</f>
        <v>Modèle officiel généré par l'application eComptes © SPW Intérieur et Action Sociale</v>
      </c>
      <c r="B3" s="411"/>
      <c r="C3" s="411"/>
      <c r="D3" s="411"/>
      <c r="E3" s="411"/>
      <c r="F3" s="167"/>
      <c r="J3" s="182" t="str">
        <f>Coordonnées!$U$3</f>
        <v>Version:</v>
      </c>
      <c r="K3" s="249">
        <f>Coordonnées!$V$3</f>
        <v>2</v>
      </c>
    </row>
    <row r="4" spans="1:11" ht="13.5" thickBot="1"/>
    <row r="5" spans="1:11">
      <c r="A5" s="65"/>
      <c r="B5" s="93"/>
      <c r="C5" s="65"/>
      <c r="D5" s="94"/>
      <c r="E5" s="460" t="s">
        <v>41</v>
      </c>
      <c r="F5" s="463">
        <f>K2</f>
        <v>2025</v>
      </c>
      <c r="G5" s="464"/>
      <c r="H5" s="463">
        <f>F5-1</f>
        <v>2024</v>
      </c>
      <c r="I5" s="469"/>
    </row>
    <row r="6" spans="1:11">
      <c r="A6" s="95"/>
      <c r="B6" s="96"/>
      <c r="C6" s="93" t="s">
        <v>183</v>
      </c>
      <c r="D6" s="97"/>
      <c r="E6" s="461"/>
      <c r="F6" s="465"/>
      <c r="G6" s="466"/>
      <c r="H6" s="465"/>
      <c r="I6" s="470"/>
    </row>
    <row r="7" spans="1:11" ht="10.15" customHeight="1" thickBot="1">
      <c r="A7" s="95"/>
      <c r="B7" s="96"/>
      <c r="C7" s="97"/>
      <c r="D7" s="97"/>
      <c r="E7" s="462"/>
      <c r="F7" s="467"/>
      <c r="G7" s="468"/>
      <c r="H7" s="467"/>
      <c r="I7" s="471"/>
    </row>
    <row r="8" spans="1:11">
      <c r="A8" s="98" t="s">
        <v>184</v>
      </c>
      <c r="B8" s="99" t="s">
        <v>185</v>
      </c>
      <c r="C8" s="97"/>
      <c r="D8" s="97"/>
      <c r="E8" s="100" t="s">
        <v>186</v>
      </c>
      <c r="F8" s="474"/>
      <c r="G8" s="475"/>
      <c r="H8" s="474"/>
      <c r="I8" s="500"/>
    </row>
    <row r="9" spans="1:11">
      <c r="A9" s="95"/>
      <c r="B9" s="95" t="s">
        <v>50</v>
      </c>
      <c r="C9" s="101" t="s">
        <v>187</v>
      </c>
      <c r="D9" s="101"/>
      <c r="E9" s="102">
        <v>60</v>
      </c>
      <c r="F9" s="476">
        <v>1416658.73</v>
      </c>
      <c r="G9" s="477"/>
      <c r="H9" s="476">
        <v>1152814.6200000001</v>
      </c>
      <c r="I9" s="501"/>
    </row>
    <row r="10" spans="1:11">
      <c r="A10" s="95"/>
      <c r="B10" s="95" t="s">
        <v>52</v>
      </c>
      <c r="C10" s="101" t="s">
        <v>188</v>
      </c>
      <c r="D10" s="101"/>
      <c r="E10" s="102">
        <v>61</v>
      </c>
      <c r="F10" s="476">
        <v>1036313.49</v>
      </c>
      <c r="G10" s="477"/>
      <c r="H10" s="476">
        <v>1101951.1299999999</v>
      </c>
      <c r="I10" s="501"/>
    </row>
    <row r="11" spans="1:11">
      <c r="A11" s="95"/>
      <c r="B11" s="95" t="s">
        <v>54</v>
      </c>
      <c r="C11" s="101" t="s">
        <v>189</v>
      </c>
      <c r="D11" s="101"/>
      <c r="E11" s="103">
        <v>62</v>
      </c>
      <c r="F11" s="476">
        <v>4302724.29</v>
      </c>
      <c r="G11" s="477"/>
      <c r="H11" s="476">
        <v>4336712.9400000004</v>
      </c>
      <c r="I11" s="501"/>
    </row>
    <row r="12" spans="1:11">
      <c r="A12" s="95"/>
      <c r="B12" s="95" t="s">
        <v>56</v>
      </c>
      <c r="C12" s="101" t="s">
        <v>190</v>
      </c>
      <c r="D12" s="101"/>
      <c r="E12" s="103">
        <v>63</v>
      </c>
      <c r="F12" s="476">
        <v>2641854.81</v>
      </c>
      <c r="G12" s="477"/>
      <c r="H12" s="476">
        <v>2696159.01</v>
      </c>
      <c r="I12" s="501"/>
    </row>
    <row r="13" spans="1:11">
      <c r="A13" s="95"/>
      <c r="B13" s="95" t="s">
        <v>58</v>
      </c>
      <c r="C13" s="101" t="s">
        <v>191</v>
      </c>
      <c r="D13" s="101"/>
      <c r="E13" s="102">
        <v>64</v>
      </c>
      <c r="F13" s="476">
        <v>656876.26</v>
      </c>
      <c r="G13" s="477"/>
      <c r="H13" s="476">
        <v>642295.79</v>
      </c>
      <c r="I13" s="501"/>
    </row>
    <row r="14" spans="1:11">
      <c r="A14" s="95"/>
      <c r="B14" s="95" t="s">
        <v>60</v>
      </c>
      <c r="C14" s="101" t="s">
        <v>192</v>
      </c>
      <c r="D14" s="101"/>
      <c r="E14" s="102">
        <v>65</v>
      </c>
      <c r="F14" s="476">
        <f>SUM(F15:F17)</f>
        <v>230601.7</v>
      </c>
      <c r="G14" s="477"/>
      <c r="H14" s="476">
        <f>SUM(H15:H17)</f>
        <v>242727.79</v>
      </c>
      <c r="I14" s="501"/>
    </row>
    <row r="15" spans="1:11">
      <c r="A15" s="95"/>
      <c r="B15" s="95" t="s">
        <v>186</v>
      </c>
      <c r="C15" s="101" t="s">
        <v>193</v>
      </c>
      <c r="D15" s="101"/>
      <c r="E15" s="102" t="s">
        <v>194</v>
      </c>
      <c r="F15" s="476">
        <v>230334.6</v>
      </c>
      <c r="G15" s="477"/>
      <c r="H15" s="476">
        <v>241714.2</v>
      </c>
      <c r="I15" s="501"/>
    </row>
    <row r="16" spans="1:11">
      <c r="A16" s="95"/>
      <c r="B16" s="95"/>
      <c r="C16" s="101" t="s">
        <v>195</v>
      </c>
      <c r="D16" s="101"/>
      <c r="E16" s="102">
        <v>657</v>
      </c>
      <c r="F16" s="478">
        <v>32.700000000000003</v>
      </c>
      <c r="G16" s="479"/>
      <c r="H16" s="478">
        <v>113.57</v>
      </c>
      <c r="I16" s="502"/>
    </row>
    <row r="17" spans="1:9">
      <c r="A17" s="95"/>
      <c r="B17" s="95"/>
      <c r="C17" s="101" t="s">
        <v>196</v>
      </c>
      <c r="D17" s="101"/>
      <c r="E17" s="102">
        <v>658</v>
      </c>
      <c r="F17" s="476">
        <v>234.4</v>
      </c>
      <c r="G17" s="477"/>
      <c r="H17" s="476">
        <v>900.02</v>
      </c>
      <c r="I17" s="501"/>
    </row>
    <row r="18" spans="1:9" ht="10.15" customHeight="1">
      <c r="A18" s="95"/>
      <c r="B18" s="96"/>
      <c r="C18" s="101"/>
      <c r="D18" s="101"/>
      <c r="E18" s="102"/>
      <c r="F18" s="476"/>
      <c r="G18" s="477"/>
      <c r="H18" s="476"/>
      <c r="I18" s="501"/>
    </row>
    <row r="19" spans="1:9">
      <c r="A19" s="98" t="s">
        <v>197</v>
      </c>
      <c r="B19" s="99" t="s">
        <v>198</v>
      </c>
      <c r="C19" s="97"/>
      <c r="D19" s="97"/>
      <c r="E19" s="102" t="s">
        <v>199</v>
      </c>
      <c r="F19" s="386">
        <f>SUM(F9:F14)</f>
        <v>10285029.279999999</v>
      </c>
      <c r="G19" s="480"/>
      <c r="H19" s="386">
        <f>SUM(H9:H14)</f>
        <v>10172661.279999997</v>
      </c>
      <c r="I19" s="387"/>
    </row>
    <row r="20" spans="1:9" ht="10.15" customHeight="1">
      <c r="A20" s="95"/>
      <c r="B20" s="96"/>
      <c r="C20" s="101"/>
      <c r="D20" s="101"/>
      <c r="E20" s="102"/>
      <c r="F20" s="481"/>
      <c r="G20" s="482"/>
      <c r="H20" s="481"/>
      <c r="I20" s="503"/>
    </row>
    <row r="21" spans="1:9">
      <c r="A21" s="98" t="s">
        <v>72</v>
      </c>
      <c r="B21" s="104" t="s">
        <v>200</v>
      </c>
      <c r="C21" s="105"/>
      <c r="D21" s="105"/>
      <c r="E21" s="102" t="s">
        <v>186</v>
      </c>
      <c r="F21" s="483">
        <f>IF(Charges!F19&lt;Produits!F19,Produits!F19-Charges!F19,0)</f>
        <v>478329.05000000075</v>
      </c>
      <c r="G21" s="484"/>
      <c r="H21" s="483">
        <f>IF(Charges!H19&lt;Produits!H19,Produits!H19-Charges!H19,0)</f>
        <v>721578.60000000335</v>
      </c>
      <c r="I21" s="504"/>
    </row>
    <row r="22" spans="1:9" ht="10.15" customHeight="1">
      <c r="A22" s="98"/>
      <c r="B22" s="104"/>
      <c r="C22" s="105"/>
      <c r="D22" s="105"/>
      <c r="E22" s="102"/>
      <c r="F22" s="485"/>
      <c r="G22" s="486"/>
      <c r="H22" s="485"/>
      <c r="I22" s="505"/>
    </row>
    <row r="23" spans="1:9">
      <c r="A23" s="98" t="s">
        <v>78</v>
      </c>
      <c r="B23" s="472" t="s">
        <v>290</v>
      </c>
      <c r="C23" s="472"/>
      <c r="D23" s="473"/>
      <c r="E23" s="103" t="s">
        <v>201</v>
      </c>
      <c r="F23" s="478"/>
      <c r="G23" s="479"/>
      <c r="H23" s="478"/>
      <c r="I23" s="502"/>
    </row>
    <row r="24" spans="1:9">
      <c r="A24" s="95"/>
      <c r="B24" s="472"/>
      <c r="C24" s="472"/>
      <c r="D24" s="473"/>
      <c r="E24" s="102"/>
      <c r="F24" s="478"/>
      <c r="G24" s="479"/>
      <c r="H24" s="478"/>
      <c r="I24" s="502"/>
    </row>
    <row r="25" spans="1:9">
      <c r="A25" s="95"/>
      <c r="B25" s="95" t="s">
        <v>50</v>
      </c>
      <c r="C25" s="101" t="s">
        <v>202</v>
      </c>
      <c r="D25" s="101"/>
      <c r="E25" s="102">
        <v>660</v>
      </c>
      <c r="F25" s="476">
        <v>1708449.91</v>
      </c>
      <c r="G25" s="477"/>
      <c r="H25" s="476">
        <v>1843164.64</v>
      </c>
      <c r="I25" s="501"/>
    </row>
    <row r="26" spans="1:9">
      <c r="A26" s="95"/>
      <c r="B26" s="95" t="s">
        <v>52</v>
      </c>
      <c r="C26" s="101" t="s">
        <v>203</v>
      </c>
      <c r="D26" s="101"/>
      <c r="E26" s="102">
        <v>661</v>
      </c>
      <c r="F26" s="476">
        <v>0</v>
      </c>
      <c r="G26" s="477"/>
      <c r="H26" s="476">
        <v>0</v>
      </c>
      <c r="I26" s="501"/>
    </row>
    <row r="27" spans="1:9">
      <c r="A27" s="95"/>
      <c r="B27" s="95" t="s">
        <v>54</v>
      </c>
      <c r="C27" s="101" t="s">
        <v>204</v>
      </c>
      <c r="D27" s="101"/>
      <c r="E27" s="103" t="s">
        <v>205</v>
      </c>
      <c r="F27" s="476">
        <v>0</v>
      </c>
      <c r="G27" s="477"/>
      <c r="H27" s="476">
        <v>0</v>
      </c>
      <c r="I27" s="501"/>
    </row>
    <row r="28" spans="1:9">
      <c r="A28" s="95"/>
      <c r="B28" s="95" t="s">
        <v>56</v>
      </c>
      <c r="C28" s="101" t="s">
        <v>206</v>
      </c>
      <c r="D28" s="101"/>
      <c r="E28" s="102"/>
      <c r="F28" s="478"/>
      <c r="G28" s="479"/>
      <c r="H28" s="478"/>
      <c r="I28" s="502"/>
    </row>
    <row r="29" spans="1:9">
      <c r="A29" s="95"/>
      <c r="B29" s="95"/>
      <c r="C29" s="101" t="s">
        <v>207</v>
      </c>
      <c r="D29" s="101"/>
      <c r="E29" s="102">
        <v>665</v>
      </c>
      <c r="F29" s="476">
        <v>27043.08</v>
      </c>
      <c r="G29" s="477"/>
      <c r="H29" s="476">
        <v>27043.08</v>
      </c>
      <c r="I29" s="501"/>
    </row>
    <row r="30" spans="1:9">
      <c r="A30" s="95"/>
      <c r="B30" s="95" t="s">
        <v>58</v>
      </c>
      <c r="C30" s="101" t="s">
        <v>208</v>
      </c>
      <c r="D30" s="101"/>
      <c r="E30" s="102">
        <v>666</v>
      </c>
      <c r="F30" s="476">
        <v>-506321.77</v>
      </c>
      <c r="G30" s="477"/>
      <c r="H30" s="476">
        <v>-39527.919999999998</v>
      </c>
      <c r="I30" s="501"/>
    </row>
    <row r="31" spans="1:9">
      <c r="A31" s="95"/>
      <c r="B31" s="95" t="s">
        <v>60</v>
      </c>
      <c r="C31" s="101" t="s">
        <v>209</v>
      </c>
      <c r="D31" s="101"/>
      <c r="E31" s="102" t="s">
        <v>186</v>
      </c>
      <c r="F31" s="478"/>
      <c r="G31" s="479"/>
      <c r="H31" s="478"/>
      <c r="I31" s="502"/>
    </row>
    <row r="32" spans="1:9">
      <c r="A32" s="95"/>
      <c r="B32" s="95"/>
      <c r="C32" s="101" t="s">
        <v>210</v>
      </c>
      <c r="D32" s="101"/>
      <c r="E32" s="102">
        <v>667</v>
      </c>
      <c r="F32" s="476">
        <v>78096.72</v>
      </c>
      <c r="G32" s="477"/>
      <c r="H32" s="476">
        <v>80487</v>
      </c>
      <c r="I32" s="501"/>
    </row>
    <row r="33" spans="1:9" ht="10.15" customHeight="1">
      <c r="A33" s="95"/>
      <c r="B33" s="96"/>
      <c r="C33" s="101"/>
      <c r="D33" s="101"/>
      <c r="E33" s="102"/>
      <c r="F33" s="476"/>
      <c r="G33" s="477"/>
      <c r="H33" s="476"/>
      <c r="I33" s="501"/>
    </row>
    <row r="34" spans="1:9">
      <c r="A34" s="98" t="s">
        <v>83</v>
      </c>
      <c r="B34" s="99" t="s">
        <v>211</v>
      </c>
      <c r="C34" s="97"/>
      <c r="D34" s="97"/>
      <c r="E34" s="102">
        <v>66</v>
      </c>
      <c r="F34" s="386">
        <f>SUM(F25:F32)</f>
        <v>1307267.94</v>
      </c>
      <c r="G34" s="480"/>
      <c r="H34" s="386">
        <f>SUM(H25:H32)</f>
        <v>1911166.8</v>
      </c>
      <c r="I34" s="387"/>
    </row>
    <row r="35" spans="1:9" ht="10.15" customHeight="1">
      <c r="A35" s="98"/>
      <c r="B35" s="99"/>
      <c r="C35" s="97"/>
      <c r="D35" s="97"/>
      <c r="E35" s="102"/>
      <c r="F35" s="487"/>
      <c r="G35" s="488"/>
      <c r="H35" s="487"/>
      <c r="I35" s="506"/>
    </row>
    <row r="36" spans="1:9">
      <c r="A36" s="98" t="s">
        <v>212</v>
      </c>
      <c r="B36" s="99" t="s">
        <v>213</v>
      </c>
      <c r="C36" s="101"/>
      <c r="D36" s="101"/>
      <c r="E36" s="102" t="s">
        <v>214</v>
      </c>
      <c r="F36" s="386">
        <f>F19+F34</f>
        <v>11592297.219999999</v>
      </c>
      <c r="G36" s="480"/>
      <c r="H36" s="386">
        <f>H19+H34</f>
        <v>12083828.079999998</v>
      </c>
      <c r="I36" s="387"/>
    </row>
    <row r="37" spans="1:9" ht="10.15" customHeight="1">
      <c r="A37" s="98"/>
      <c r="B37" s="99"/>
      <c r="C37" s="101"/>
      <c r="D37" s="101"/>
      <c r="E37" s="102"/>
      <c r="F37" s="487"/>
      <c r="G37" s="488"/>
      <c r="H37" s="487"/>
      <c r="I37" s="506"/>
    </row>
    <row r="38" spans="1:9">
      <c r="A38" s="98" t="s">
        <v>92</v>
      </c>
      <c r="B38" s="99" t="s">
        <v>215</v>
      </c>
      <c r="C38" s="101"/>
      <c r="D38" s="101"/>
      <c r="E38" s="102" t="s">
        <v>186</v>
      </c>
      <c r="F38" s="489">
        <f>IF(Charges!F36&lt;Produits!F33,Produits!F33-Charges!F36,0)</f>
        <v>564466.80000000075</v>
      </c>
      <c r="G38" s="490"/>
      <c r="H38" s="489">
        <f>IF(Charges!H36&lt;Produits!H33,Produits!H33-Charges!H36,0)</f>
        <v>319860.20000000298</v>
      </c>
      <c r="I38" s="507"/>
    </row>
    <row r="39" spans="1:9" ht="10.15" customHeight="1">
      <c r="A39" s="98"/>
      <c r="B39" s="99"/>
      <c r="C39" s="101"/>
      <c r="D39" s="101"/>
      <c r="E39" s="102"/>
      <c r="F39" s="491"/>
      <c r="G39" s="492"/>
      <c r="H39" s="491"/>
      <c r="I39" s="508"/>
    </row>
    <row r="40" spans="1:9">
      <c r="A40" s="98" t="s">
        <v>107</v>
      </c>
      <c r="B40" s="99" t="s">
        <v>216</v>
      </c>
      <c r="C40" s="101"/>
      <c r="D40" s="101"/>
      <c r="E40" s="102"/>
      <c r="F40" s="478"/>
      <c r="G40" s="479"/>
      <c r="H40" s="478"/>
      <c r="I40" s="502"/>
    </row>
    <row r="41" spans="1:9">
      <c r="A41" s="98"/>
      <c r="B41" s="95" t="s">
        <v>50</v>
      </c>
      <c r="C41" s="101" t="s">
        <v>217</v>
      </c>
      <c r="D41" s="101"/>
      <c r="E41" s="102">
        <v>671</v>
      </c>
      <c r="F41" s="476">
        <v>528075.07999999996</v>
      </c>
      <c r="G41" s="477"/>
      <c r="H41" s="476">
        <v>25732.22</v>
      </c>
      <c r="I41" s="501"/>
    </row>
    <row r="42" spans="1:9">
      <c r="A42" s="98"/>
      <c r="B42" s="95" t="s">
        <v>52</v>
      </c>
      <c r="C42" s="101" t="s">
        <v>218</v>
      </c>
      <c r="D42" s="101"/>
      <c r="E42" s="102">
        <v>672</v>
      </c>
      <c r="F42" s="476">
        <v>1603355.54</v>
      </c>
      <c r="G42" s="477"/>
      <c r="H42" s="476">
        <v>97581.37</v>
      </c>
      <c r="I42" s="501"/>
    </row>
    <row r="43" spans="1:9">
      <c r="A43" s="98"/>
      <c r="B43" s="95" t="s">
        <v>54</v>
      </c>
      <c r="C43" s="101" t="s">
        <v>219</v>
      </c>
      <c r="D43" s="101"/>
      <c r="E43" s="102">
        <v>673</v>
      </c>
      <c r="F43" s="476">
        <v>0</v>
      </c>
      <c r="G43" s="477"/>
      <c r="H43" s="476">
        <v>0</v>
      </c>
      <c r="I43" s="501"/>
    </row>
    <row r="44" spans="1:9" s="25" customFormat="1" ht="18.600000000000001" customHeight="1">
      <c r="A44" s="106"/>
      <c r="B44" s="107"/>
      <c r="C44" s="105" t="s">
        <v>220</v>
      </c>
      <c r="D44" s="108"/>
      <c r="E44" s="109">
        <v>67</v>
      </c>
      <c r="F44" s="493">
        <f>SUM(F41:F43)</f>
        <v>2131430.62</v>
      </c>
      <c r="G44" s="494"/>
      <c r="H44" s="493">
        <f>SUM(H41:H43)</f>
        <v>123313.59</v>
      </c>
      <c r="I44" s="513"/>
    </row>
    <row r="45" spans="1:9" ht="10.15" customHeight="1">
      <c r="A45" s="98"/>
      <c r="B45" s="110"/>
      <c r="C45" s="105"/>
      <c r="D45" s="105"/>
      <c r="E45" s="102"/>
      <c r="F45" s="388"/>
      <c r="G45" s="495"/>
      <c r="H45" s="388"/>
      <c r="I45" s="389"/>
    </row>
    <row r="46" spans="1:9">
      <c r="A46" s="98" t="s">
        <v>110</v>
      </c>
      <c r="B46" s="99" t="s">
        <v>221</v>
      </c>
      <c r="C46" s="101"/>
      <c r="D46" s="101"/>
      <c r="E46" s="102"/>
      <c r="F46" s="478"/>
      <c r="G46" s="479"/>
      <c r="H46" s="478"/>
      <c r="I46" s="502"/>
    </row>
    <row r="47" spans="1:9">
      <c r="A47" s="98"/>
      <c r="B47" s="95" t="s">
        <v>50</v>
      </c>
      <c r="C47" s="101" t="s">
        <v>222</v>
      </c>
      <c r="D47" s="101"/>
      <c r="E47" s="102">
        <v>685</v>
      </c>
      <c r="F47" s="476">
        <v>0</v>
      </c>
      <c r="G47" s="477"/>
      <c r="H47" s="476">
        <v>222981.4</v>
      </c>
      <c r="I47" s="501"/>
    </row>
    <row r="48" spans="1:9">
      <c r="A48" s="98"/>
      <c r="B48" s="95" t="s">
        <v>52</v>
      </c>
      <c r="C48" s="101" t="s">
        <v>223</v>
      </c>
      <c r="D48" s="101"/>
      <c r="E48" s="102">
        <v>686</v>
      </c>
      <c r="F48" s="476">
        <v>451465.51</v>
      </c>
      <c r="G48" s="477"/>
      <c r="H48" s="476">
        <v>1347535</v>
      </c>
      <c r="I48" s="501"/>
    </row>
    <row r="49" spans="1:9" ht="18.600000000000001" customHeight="1">
      <c r="A49" s="98"/>
      <c r="B49" s="110"/>
      <c r="C49" s="105" t="s">
        <v>224</v>
      </c>
      <c r="D49" s="105"/>
      <c r="E49" s="102">
        <v>68</v>
      </c>
      <c r="F49" s="386">
        <f>SUM(F47:F48)</f>
        <v>451465.51</v>
      </c>
      <c r="G49" s="480"/>
      <c r="H49" s="386">
        <f>SUM(H47:H48)</f>
        <v>1570516.4</v>
      </c>
      <c r="I49" s="387"/>
    </row>
    <row r="50" spans="1:9" ht="10.15" customHeight="1">
      <c r="A50" s="98"/>
      <c r="B50" s="110"/>
      <c r="C50" s="105"/>
      <c r="D50" s="105"/>
      <c r="E50" s="102"/>
      <c r="F50" s="388"/>
      <c r="G50" s="495"/>
      <c r="H50" s="388"/>
      <c r="I50" s="389"/>
    </row>
    <row r="51" spans="1:9">
      <c r="A51" s="98" t="s">
        <v>117</v>
      </c>
      <c r="B51" s="472" t="s">
        <v>288</v>
      </c>
      <c r="C51" s="472"/>
      <c r="D51" s="473"/>
      <c r="E51" s="102"/>
      <c r="F51" s="478"/>
      <c r="G51" s="479"/>
      <c r="H51" s="478"/>
      <c r="I51" s="502"/>
    </row>
    <row r="52" spans="1:9">
      <c r="A52" s="98"/>
      <c r="B52" s="472"/>
      <c r="C52" s="472"/>
      <c r="D52" s="473"/>
      <c r="E52" s="102" t="s">
        <v>225</v>
      </c>
      <c r="F52" s="496">
        <f>F44+F49</f>
        <v>2582896.13</v>
      </c>
      <c r="G52" s="497"/>
      <c r="H52" s="496">
        <f>H44+H49</f>
        <v>1693829.99</v>
      </c>
      <c r="I52" s="512"/>
    </row>
    <row r="53" spans="1:9" ht="10.15" customHeight="1">
      <c r="A53" s="98"/>
      <c r="B53" s="99"/>
      <c r="C53" s="101"/>
      <c r="D53" s="101"/>
      <c r="E53" s="102"/>
      <c r="F53" s="487"/>
      <c r="G53" s="488"/>
      <c r="H53" s="487"/>
      <c r="I53" s="506"/>
    </row>
    <row r="54" spans="1:9">
      <c r="A54" s="98" t="s">
        <v>226</v>
      </c>
      <c r="B54" s="99" t="s">
        <v>227</v>
      </c>
      <c r="C54" s="101"/>
      <c r="D54" s="105"/>
      <c r="E54" s="102"/>
      <c r="F54" s="483">
        <f>IF(Charges!F52&lt;Produits!F51,Produits!F51-Charges!F52,0)</f>
        <v>0</v>
      </c>
      <c r="G54" s="484"/>
      <c r="H54" s="483">
        <f>IF(Charges!H52&lt;Produits!H51,Produits!H51-Charges!H52,0)</f>
        <v>0</v>
      </c>
      <c r="I54" s="504"/>
    </row>
    <row r="55" spans="1:9" ht="10.15" customHeight="1">
      <c r="A55" s="98"/>
      <c r="B55" s="110"/>
      <c r="C55" s="101"/>
      <c r="D55" s="105"/>
      <c r="E55" s="102"/>
      <c r="F55" s="487"/>
      <c r="G55" s="488"/>
      <c r="H55" s="487"/>
      <c r="I55" s="506"/>
    </row>
    <row r="56" spans="1:9">
      <c r="A56" s="98" t="s">
        <v>228</v>
      </c>
      <c r="B56" s="99" t="s">
        <v>229</v>
      </c>
      <c r="C56" s="101"/>
      <c r="D56" s="105"/>
      <c r="E56" s="102"/>
      <c r="F56" s="386">
        <f>F36+F52</f>
        <v>14175193.349999998</v>
      </c>
      <c r="G56" s="480"/>
      <c r="H56" s="386">
        <f>H36+H52</f>
        <v>13777658.069999998</v>
      </c>
      <c r="I56" s="387"/>
    </row>
    <row r="57" spans="1:9" ht="10.15" customHeight="1">
      <c r="A57" s="98"/>
      <c r="B57" s="110"/>
      <c r="C57" s="101"/>
      <c r="D57" s="101"/>
      <c r="E57" s="102"/>
      <c r="F57" s="487"/>
      <c r="G57" s="488"/>
      <c r="H57" s="487"/>
      <c r="I57" s="506"/>
    </row>
    <row r="58" spans="1:9">
      <c r="A58" s="98" t="s">
        <v>230</v>
      </c>
      <c r="B58" s="99" t="s">
        <v>231</v>
      </c>
      <c r="C58" s="101"/>
      <c r="D58" s="101"/>
      <c r="E58" s="102"/>
      <c r="F58" s="483">
        <f>IF(Charges!F56&lt;Produits!F55,Produits!F55-Charges!F56,0)</f>
        <v>0</v>
      </c>
      <c r="G58" s="484"/>
      <c r="H58" s="483">
        <f>IF(Charges!H56&lt;Produits!H55,Produits!H55-Charges!H56,0)</f>
        <v>229205.10000000335</v>
      </c>
      <c r="I58" s="504"/>
    </row>
    <row r="59" spans="1:9" ht="10.15" customHeight="1">
      <c r="A59" s="98"/>
      <c r="B59" s="99"/>
      <c r="C59" s="101"/>
      <c r="D59" s="101"/>
      <c r="E59" s="102"/>
      <c r="F59" s="485"/>
      <c r="G59" s="486"/>
      <c r="H59" s="485"/>
      <c r="I59" s="505"/>
    </row>
    <row r="60" spans="1:9">
      <c r="A60" s="98" t="s">
        <v>232</v>
      </c>
      <c r="B60" s="99" t="s">
        <v>233</v>
      </c>
      <c r="C60" s="101"/>
      <c r="D60" s="101"/>
      <c r="E60" s="102"/>
      <c r="F60" s="478"/>
      <c r="G60" s="479"/>
      <c r="H60" s="478"/>
      <c r="I60" s="502"/>
    </row>
    <row r="61" spans="1:9">
      <c r="A61" s="98"/>
      <c r="B61" s="95" t="s">
        <v>50</v>
      </c>
      <c r="C61" s="101" t="s">
        <v>234</v>
      </c>
      <c r="D61" s="101"/>
      <c r="E61" s="102">
        <v>69201</v>
      </c>
      <c r="F61" s="476">
        <v>564466.80000000005</v>
      </c>
      <c r="G61" s="477"/>
      <c r="H61" s="476">
        <v>319860.2</v>
      </c>
      <c r="I61" s="501"/>
    </row>
    <row r="62" spans="1:9">
      <c r="A62" s="98"/>
      <c r="B62" s="95" t="s">
        <v>52</v>
      </c>
      <c r="C62" s="101" t="s">
        <v>235</v>
      </c>
      <c r="D62" s="101"/>
      <c r="E62" s="102">
        <v>69202</v>
      </c>
      <c r="F62" s="476">
        <v>0</v>
      </c>
      <c r="G62" s="477"/>
      <c r="H62" s="476">
        <v>0</v>
      </c>
      <c r="I62" s="501"/>
    </row>
    <row r="63" spans="1:9" ht="18.600000000000001" customHeight="1">
      <c r="A63" s="98"/>
      <c r="B63" s="110"/>
      <c r="C63" s="105" t="s">
        <v>236</v>
      </c>
      <c r="D63" s="105"/>
      <c r="E63" s="102">
        <v>69</v>
      </c>
      <c r="F63" s="483">
        <f>SUM(F61:F62)</f>
        <v>564466.80000000005</v>
      </c>
      <c r="G63" s="484"/>
      <c r="H63" s="509">
        <f>SUM(H61:H62)</f>
        <v>319860.2</v>
      </c>
      <c r="I63" s="510"/>
    </row>
    <row r="64" spans="1:9" ht="10.15" customHeight="1">
      <c r="A64" s="98"/>
      <c r="B64" s="110"/>
      <c r="C64" s="101"/>
      <c r="D64" s="101"/>
      <c r="E64" s="102"/>
      <c r="F64" s="487"/>
      <c r="G64" s="488"/>
      <c r="H64" s="487"/>
      <c r="I64" s="506"/>
    </row>
    <row r="65" spans="1:9" ht="13.5" thickBot="1">
      <c r="A65" s="98" t="s">
        <v>237</v>
      </c>
      <c r="B65" s="99" t="s">
        <v>238</v>
      </c>
      <c r="C65" s="101"/>
      <c r="D65" s="101"/>
      <c r="E65" s="111"/>
      <c r="F65" s="498">
        <f>F56+F63</f>
        <v>14739660.149999999</v>
      </c>
      <c r="G65" s="499"/>
      <c r="H65" s="498">
        <f>H56+H63</f>
        <v>14097518.269999998</v>
      </c>
      <c r="I65" s="511"/>
    </row>
    <row r="66" spans="1:9" ht="15">
      <c r="A66" s="17"/>
      <c r="B66" s="19"/>
      <c r="C66" s="19"/>
      <c r="D66" s="19"/>
      <c r="E66" s="20"/>
      <c r="F66" s="18"/>
      <c r="G66" s="18"/>
      <c r="H66" s="18"/>
      <c r="I66" s="18"/>
    </row>
  </sheetData>
  <mergeCells count="124">
    <mergeCell ref="C1:I2"/>
    <mergeCell ref="H62:I62"/>
    <mergeCell ref="H63:I63"/>
    <mergeCell ref="H64:I64"/>
    <mergeCell ref="H65:I6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61:I61"/>
    <mergeCell ref="H55:I55"/>
    <mergeCell ref="H40:I40"/>
    <mergeCell ref="H41:I41"/>
    <mergeCell ref="H42:I42"/>
    <mergeCell ref="H43:I43"/>
    <mergeCell ref="H44:I44"/>
    <mergeCell ref="H45:I45"/>
    <mergeCell ref="H27:I27"/>
    <mergeCell ref="H28:I28"/>
    <mergeCell ref="H29:I29"/>
    <mergeCell ref="H30:I30"/>
    <mergeCell ref="H46:I46"/>
    <mergeCell ref="H47:I47"/>
    <mergeCell ref="H48:I48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F61:G61"/>
    <mergeCell ref="F62:G62"/>
    <mergeCell ref="F63:G63"/>
    <mergeCell ref="F64:G64"/>
    <mergeCell ref="F65:G65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E5:E7"/>
    <mergeCell ref="F5:G7"/>
    <mergeCell ref="H5:I7"/>
    <mergeCell ref="B51:D52"/>
    <mergeCell ref="A3:E3"/>
    <mergeCell ref="A1:B2"/>
    <mergeCell ref="B23:D24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1:K68"/>
  <sheetViews>
    <sheetView zoomScaleNormal="100" workbookViewId="0">
      <selection sqref="A1:B2"/>
    </sheetView>
  </sheetViews>
  <sheetFormatPr baseColWidth="10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5703125" customWidth="1"/>
    <col min="7" max="8" width="6.7109375" customWidth="1"/>
    <col min="9" max="9" width="11.5703125" customWidth="1"/>
  </cols>
  <sheetData>
    <row r="1" spans="1:11" ht="13.15" customHeight="1">
      <c r="A1" s="269" t="str">
        <f>Coordonnées!A1</f>
        <v>Synthèse des Comptes</v>
      </c>
      <c r="B1" s="270"/>
      <c r="C1" s="274" t="str">
        <f>Coordonnées!G1</f>
        <v>Administration communale de La Roche En Ardenne</v>
      </c>
      <c r="D1" s="274"/>
      <c r="E1" s="274"/>
      <c r="F1" s="274"/>
      <c r="G1" s="274"/>
      <c r="H1" s="274"/>
      <c r="I1" s="274"/>
      <c r="J1" s="209" t="str">
        <f>Coordonnées!$U$1</f>
        <v>Code INS</v>
      </c>
      <c r="K1" s="247">
        <f>Coordonnées!$V$1</f>
        <v>83031</v>
      </c>
    </row>
    <row r="2" spans="1:11">
      <c r="A2" s="271"/>
      <c r="B2" s="272"/>
      <c r="C2" s="275"/>
      <c r="D2" s="275"/>
      <c r="E2" s="275"/>
      <c r="F2" s="275"/>
      <c r="G2" s="275"/>
      <c r="H2" s="275"/>
      <c r="I2" s="275"/>
      <c r="J2" s="210" t="str">
        <f>Coordonnées!$U$2</f>
        <v>Exercice:</v>
      </c>
      <c r="K2" s="248">
        <f>Coordonnées!$V$2</f>
        <v>2025</v>
      </c>
    </row>
    <row r="3" spans="1:11">
      <c r="A3" s="429" t="str">
        <f>Coordonnées!A3</f>
        <v>Modèle officiel généré par l'application eComptes © SPW Intérieur et Action Sociale</v>
      </c>
      <c r="B3" s="429"/>
      <c r="C3" s="429"/>
      <c r="D3" s="429"/>
      <c r="E3" s="429"/>
      <c r="F3" s="167"/>
      <c r="J3" s="182" t="str">
        <f>Coordonnées!$U$3</f>
        <v>Version:</v>
      </c>
      <c r="K3" s="249">
        <f>Coordonnées!$V$3</f>
        <v>2</v>
      </c>
    </row>
    <row r="4" spans="1:11" ht="13.5" thickBot="1">
      <c r="A4" s="42"/>
      <c r="B4" s="43"/>
      <c r="C4" s="44"/>
      <c r="D4" s="44"/>
      <c r="E4" s="45"/>
      <c r="F4" s="35"/>
      <c r="G4" s="35"/>
      <c r="H4" s="35"/>
      <c r="I4" s="43"/>
      <c r="J4" s="21"/>
    </row>
    <row r="5" spans="1:11">
      <c r="A5" s="74"/>
      <c r="B5" s="75"/>
      <c r="C5" s="76"/>
      <c r="D5" s="76"/>
      <c r="E5" s="518" t="s">
        <v>41</v>
      </c>
      <c r="F5" s="520">
        <f>K2</f>
        <v>2025</v>
      </c>
      <c r="G5" s="521"/>
      <c r="H5" s="526">
        <f>F5-1</f>
        <v>2024</v>
      </c>
      <c r="I5" s="527"/>
      <c r="J5" s="21"/>
    </row>
    <row r="6" spans="1:11">
      <c r="A6" s="77" t="s">
        <v>183</v>
      </c>
      <c r="B6" s="78"/>
      <c r="C6" s="78"/>
      <c r="D6" s="78"/>
      <c r="E6" s="519"/>
      <c r="F6" s="522"/>
      <c r="G6" s="523"/>
      <c r="H6" s="528"/>
      <c r="I6" s="529"/>
      <c r="J6" s="22"/>
    </row>
    <row r="7" spans="1:11" ht="11.45" customHeight="1" thickBot="1">
      <c r="A7" s="79"/>
      <c r="B7" s="75"/>
      <c r="C7" s="75"/>
      <c r="D7" s="75"/>
      <c r="E7" s="519"/>
      <c r="F7" s="524"/>
      <c r="G7" s="525"/>
      <c r="H7" s="530"/>
      <c r="I7" s="531"/>
      <c r="J7" s="22"/>
    </row>
    <row r="8" spans="1:11">
      <c r="A8" s="80" t="s">
        <v>239</v>
      </c>
      <c r="B8" s="81" t="s">
        <v>240</v>
      </c>
      <c r="C8" s="75"/>
      <c r="D8" s="75"/>
      <c r="E8" s="82" t="s">
        <v>186</v>
      </c>
      <c r="F8" s="532"/>
      <c r="G8" s="533"/>
      <c r="H8" s="553"/>
      <c r="I8" s="554"/>
      <c r="J8" s="21"/>
    </row>
    <row r="9" spans="1:11">
      <c r="A9" s="79"/>
      <c r="B9" s="83" t="s">
        <v>131</v>
      </c>
      <c r="C9" s="84" t="s">
        <v>241</v>
      </c>
      <c r="D9" s="84"/>
      <c r="E9" s="85">
        <v>70</v>
      </c>
      <c r="F9" s="534">
        <v>5404438.6200000001</v>
      </c>
      <c r="G9" s="535"/>
      <c r="H9" s="555">
        <v>5389237.6200000001</v>
      </c>
      <c r="I9" s="556"/>
      <c r="J9" s="21"/>
    </row>
    <row r="10" spans="1:11">
      <c r="A10" s="79"/>
      <c r="B10" s="83" t="s">
        <v>133</v>
      </c>
      <c r="C10" s="84" t="s">
        <v>242</v>
      </c>
      <c r="D10" s="84"/>
      <c r="E10" s="85">
        <v>71</v>
      </c>
      <c r="F10" s="534">
        <v>1974289.42</v>
      </c>
      <c r="G10" s="535"/>
      <c r="H10" s="555">
        <v>2027219</v>
      </c>
      <c r="I10" s="556"/>
      <c r="J10" s="21"/>
    </row>
    <row r="11" spans="1:11">
      <c r="A11" s="79"/>
      <c r="B11" s="83" t="s">
        <v>135</v>
      </c>
      <c r="C11" s="84" t="s">
        <v>243</v>
      </c>
      <c r="D11" s="84"/>
      <c r="E11" s="86"/>
      <c r="F11" s="534"/>
      <c r="G11" s="535"/>
      <c r="H11" s="555"/>
      <c r="I11" s="556"/>
      <c r="J11" s="21"/>
    </row>
    <row r="12" spans="1:11">
      <c r="A12" s="79"/>
      <c r="B12" s="83"/>
      <c r="C12" s="84" t="s">
        <v>244</v>
      </c>
      <c r="D12" s="84"/>
      <c r="E12" s="85" t="s">
        <v>245</v>
      </c>
      <c r="F12" s="534">
        <v>3224962.1</v>
      </c>
      <c r="G12" s="535"/>
      <c r="H12" s="555">
        <v>3249672.38</v>
      </c>
      <c r="I12" s="556"/>
      <c r="J12" s="21"/>
    </row>
    <row r="13" spans="1:11">
      <c r="A13" s="79"/>
      <c r="B13" s="83" t="s">
        <v>146</v>
      </c>
      <c r="C13" s="84" t="s">
        <v>246</v>
      </c>
      <c r="D13" s="84"/>
      <c r="E13" s="85">
        <v>74</v>
      </c>
      <c r="F13" s="534">
        <v>27043.08</v>
      </c>
      <c r="G13" s="535"/>
      <c r="H13" s="555">
        <v>27043.08</v>
      </c>
      <c r="I13" s="556"/>
      <c r="J13" s="21"/>
    </row>
    <row r="14" spans="1:11">
      <c r="A14" s="79"/>
      <c r="B14" s="83" t="s">
        <v>159</v>
      </c>
      <c r="C14" s="84" t="s">
        <v>247</v>
      </c>
      <c r="D14" s="84"/>
      <c r="E14" s="85">
        <v>75</v>
      </c>
      <c r="F14" s="536">
        <f>SUM(F16:F17)</f>
        <v>132625.10999999999</v>
      </c>
      <c r="G14" s="537"/>
      <c r="H14" s="557">
        <f>SUM(H16:H17)</f>
        <v>201067.80000000002</v>
      </c>
      <c r="I14" s="558"/>
      <c r="J14" s="21"/>
    </row>
    <row r="15" spans="1:11">
      <c r="A15" s="79"/>
      <c r="B15" s="83" t="s">
        <v>186</v>
      </c>
      <c r="C15" s="84" t="s">
        <v>248</v>
      </c>
      <c r="D15" s="84"/>
      <c r="E15" s="85"/>
      <c r="F15" s="538"/>
      <c r="G15" s="539"/>
      <c r="H15" s="559"/>
      <c r="I15" s="560"/>
      <c r="J15" s="21"/>
    </row>
    <row r="16" spans="1:11">
      <c r="A16" s="79"/>
      <c r="B16" s="83"/>
      <c r="C16" s="84" t="s">
        <v>249</v>
      </c>
      <c r="D16" s="84"/>
      <c r="E16" s="85" t="s">
        <v>250</v>
      </c>
      <c r="F16" s="534">
        <v>12532.71</v>
      </c>
      <c r="G16" s="535"/>
      <c r="H16" s="555">
        <v>13842.1</v>
      </c>
      <c r="I16" s="556"/>
      <c r="J16" s="21"/>
    </row>
    <row r="17" spans="1:10">
      <c r="A17" s="79"/>
      <c r="B17" s="83"/>
      <c r="C17" s="84" t="s">
        <v>251</v>
      </c>
      <c r="D17" s="84"/>
      <c r="E17" s="85" t="s">
        <v>252</v>
      </c>
      <c r="F17" s="534">
        <v>120092.4</v>
      </c>
      <c r="G17" s="535"/>
      <c r="H17" s="555">
        <v>187225.7</v>
      </c>
      <c r="I17" s="556"/>
      <c r="J17" s="21"/>
    </row>
    <row r="18" spans="1:10" ht="10.15" customHeight="1">
      <c r="A18" s="79"/>
      <c r="B18" s="75"/>
      <c r="C18" s="84"/>
      <c r="D18" s="84"/>
      <c r="E18" s="85"/>
      <c r="F18" s="534"/>
      <c r="G18" s="535"/>
      <c r="H18" s="555"/>
      <c r="I18" s="556"/>
      <c r="J18" s="21"/>
    </row>
    <row r="19" spans="1:10">
      <c r="A19" s="80" t="s">
        <v>127</v>
      </c>
      <c r="B19" s="81" t="s">
        <v>253</v>
      </c>
      <c r="C19" s="75"/>
      <c r="D19" s="75"/>
      <c r="E19" s="85" t="s">
        <v>254</v>
      </c>
      <c r="F19" s="386">
        <f>SUM(F9:F14)</f>
        <v>10763358.33</v>
      </c>
      <c r="G19" s="402"/>
      <c r="H19" s="480">
        <f>SUM(H9:H14)</f>
        <v>10894239.880000001</v>
      </c>
      <c r="I19" s="387"/>
      <c r="J19" s="22"/>
    </row>
    <row r="20" spans="1:10" ht="10.15" customHeight="1">
      <c r="A20" s="79"/>
      <c r="B20" s="75"/>
      <c r="C20" s="84"/>
      <c r="D20" s="84"/>
      <c r="E20" s="85"/>
      <c r="F20" s="540"/>
      <c r="G20" s="541"/>
      <c r="H20" s="561"/>
      <c r="I20" s="562"/>
      <c r="J20" s="22"/>
    </row>
    <row r="21" spans="1:10">
      <c r="A21" s="80" t="s">
        <v>129</v>
      </c>
      <c r="B21" s="87" t="s">
        <v>255</v>
      </c>
      <c r="C21" s="81"/>
      <c r="D21" s="81"/>
      <c r="E21" s="85" t="s">
        <v>186</v>
      </c>
      <c r="F21" s="542">
        <f>IF(Charges!F19&gt;Produits!F19,Charges!F19-Produits!F19,0)</f>
        <v>0</v>
      </c>
      <c r="G21" s="543"/>
      <c r="H21" s="542">
        <f>IF(Charges!H19&gt;Produits!H19,Charges!H19-Produits!H19,0)</f>
        <v>0</v>
      </c>
      <c r="I21" s="563"/>
      <c r="J21" s="21"/>
    </row>
    <row r="22" spans="1:10" ht="10.15" customHeight="1">
      <c r="A22" s="80"/>
      <c r="B22" s="87"/>
      <c r="C22" s="81"/>
      <c r="D22" s="81"/>
      <c r="E22" s="85"/>
      <c r="F22" s="491"/>
      <c r="G22" s="544"/>
      <c r="H22" s="492"/>
      <c r="I22" s="508"/>
      <c r="J22" s="21"/>
    </row>
    <row r="23" spans="1:10">
      <c r="A23" s="80" t="s">
        <v>137</v>
      </c>
      <c r="B23" s="514" t="s">
        <v>289</v>
      </c>
      <c r="C23" s="514"/>
      <c r="D23" s="515"/>
      <c r="E23" s="86" t="s">
        <v>201</v>
      </c>
      <c r="F23" s="545"/>
      <c r="G23" s="546"/>
      <c r="H23" s="564"/>
      <c r="I23" s="565"/>
      <c r="J23" s="22"/>
    </row>
    <row r="24" spans="1:10">
      <c r="A24" s="79"/>
      <c r="B24" s="514"/>
      <c r="C24" s="514"/>
      <c r="D24" s="515"/>
      <c r="E24" s="85"/>
      <c r="F24" s="547"/>
      <c r="G24" s="548"/>
      <c r="H24" s="566"/>
      <c r="I24" s="567"/>
      <c r="J24" s="22"/>
    </row>
    <row r="25" spans="1:10">
      <c r="A25" s="79"/>
      <c r="B25" s="83" t="s">
        <v>131</v>
      </c>
      <c r="C25" s="84" t="s">
        <v>256</v>
      </c>
      <c r="D25" s="84"/>
      <c r="E25" s="85">
        <v>761</v>
      </c>
      <c r="F25" s="534">
        <v>242484.31</v>
      </c>
      <c r="G25" s="535"/>
      <c r="H25" s="555">
        <v>389088.24</v>
      </c>
      <c r="I25" s="556"/>
      <c r="J25" s="21"/>
    </row>
    <row r="26" spans="1:10">
      <c r="A26" s="79"/>
      <c r="B26" s="83" t="s">
        <v>133</v>
      </c>
      <c r="C26" s="84" t="s">
        <v>257</v>
      </c>
      <c r="D26" s="84"/>
      <c r="E26" s="85">
        <v>764</v>
      </c>
      <c r="F26" s="534">
        <v>0</v>
      </c>
      <c r="G26" s="535"/>
      <c r="H26" s="555">
        <v>0</v>
      </c>
      <c r="I26" s="556"/>
      <c r="J26" s="21"/>
    </row>
    <row r="27" spans="1:10">
      <c r="A27" s="79"/>
      <c r="B27" s="83" t="s">
        <v>135</v>
      </c>
      <c r="C27" s="84" t="s">
        <v>258</v>
      </c>
      <c r="D27" s="84"/>
      <c r="E27" s="85">
        <v>765</v>
      </c>
      <c r="F27" s="534">
        <v>656876.26</v>
      </c>
      <c r="G27" s="535"/>
      <c r="H27" s="555">
        <v>642295.79</v>
      </c>
      <c r="I27" s="556"/>
      <c r="J27" s="21"/>
    </row>
    <row r="28" spans="1:10" ht="23.45" customHeight="1">
      <c r="A28" s="79"/>
      <c r="B28" s="161" t="s">
        <v>146</v>
      </c>
      <c r="C28" s="516" t="s">
        <v>291</v>
      </c>
      <c r="D28" s="517"/>
      <c r="E28" s="85">
        <v>767</v>
      </c>
      <c r="F28" s="534">
        <v>494045.12</v>
      </c>
      <c r="G28" s="535"/>
      <c r="H28" s="555">
        <v>478064.37</v>
      </c>
      <c r="I28" s="556"/>
      <c r="J28" s="22"/>
    </row>
    <row r="29" spans="1:10">
      <c r="A29" s="79"/>
      <c r="B29" s="83" t="s">
        <v>159</v>
      </c>
      <c r="C29" s="84" t="s">
        <v>259</v>
      </c>
      <c r="D29" s="84"/>
      <c r="E29" s="85">
        <v>769</v>
      </c>
      <c r="F29" s="534">
        <v>0</v>
      </c>
      <c r="G29" s="535"/>
      <c r="H29" s="555">
        <v>0</v>
      </c>
      <c r="I29" s="556"/>
      <c r="J29" s="21"/>
    </row>
    <row r="30" spans="1:10" ht="10.15" customHeight="1">
      <c r="A30" s="79"/>
      <c r="B30" s="75"/>
      <c r="C30" s="84"/>
      <c r="D30" s="84"/>
      <c r="E30" s="85"/>
      <c r="F30" s="534"/>
      <c r="G30" s="535"/>
      <c r="H30" s="555"/>
      <c r="I30" s="556"/>
      <c r="J30" s="22"/>
    </row>
    <row r="31" spans="1:10">
      <c r="A31" s="80" t="s">
        <v>141</v>
      </c>
      <c r="B31" s="81" t="s">
        <v>260</v>
      </c>
      <c r="C31" s="75"/>
      <c r="D31" s="75"/>
      <c r="E31" s="85">
        <v>76</v>
      </c>
      <c r="F31" s="386">
        <f>SUM(F25:F29)</f>
        <v>1393405.69</v>
      </c>
      <c r="G31" s="402"/>
      <c r="H31" s="480">
        <f>SUM(H25:H29)</f>
        <v>1509448.4</v>
      </c>
      <c r="I31" s="387"/>
      <c r="J31" s="21"/>
    </row>
    <row r="32" spans="1:10" ht="10.15" customHeight="1">
      <c r="A32" s="80"/>
      <c r="B32" s="81"/>
      <c r="C32" s="75"/>
      <c r="D32" s="75"/>
      <c r="E32" s="85"/>
      <c r="F32" s="491"/>
      <c r="G32" s="544"/>
      <c r="H32" s="492"/>
      <c r="I32" s="508"/>
      <c r="J32" s="21"/>
    </row>
    <row r="33" spans="1:10">
      <c r="A33" s="80" t="s">
        <v>148</v>
      </c>
      <c r="B33" s="81" t="s">
        <v>261</v>
      </c>
      <c r="C33" s="84"/>
      <c r="D33" s="84"/>
      <c r="E33" s="85" t="s">
        <v>262</v>
      </c>
      <c r="F33" s="386">
        <f>F19+F31</f>
        <v>12156764.02</v>
      </c>
      <c r="G33" s="402"/>
      <c r="H33" s="480">
        <f>H19+H31</f>
        <v>12403688.280000001</v>
      </c>
      <c r="I33" s="387"/>
      <c r="J33" s="21"/>
    </row>
    <row r="34" spans="1:10" ht="10.15" customHeight="1">
      <c r="A34" s="80"/>
      <c r="B34" s="81"/>
      <c r="C34" s="84"/>
      <c r="D34" s="84"/>
      <c r="E34" s="85"/>
      <c r="F34" s="491"/>
      <c r="G34" s="544"/>
      <c r="H34" s="492"/>
      <c r="I34" s="508"/>
      <c r="J34" s="21"/>
    </row>
    <row r="35" spans="1:10">
      <c r="A35" s="80" t="s">
        <v>152</v>
      </c>
      <c r="B35" s="81" t="s">
        <v>263</v>
      </c>
      <c r="C35" s="84"/>
      <c r="D35" s="84"/>
      <c r="E35" s="85" t="s">
        <v>186</v>
      </c>
      <c r="F35" s="542">
        <f>IF(Charges!F36&gt;Produits!F33,Charges!F36-Produits!F33,0)</f>
        <v>0</v>
      </c>
      <c r="G35" s="543"/>
      <c r="H35" s="542">
        <f>IF(Charges!H36&gt;Produits!H33,Charges!H36-Produits!H33,0)</f>
        <v>0</v>
      </c>
      <c r="I35" s="563"/>
      <c r="J35" s="21"/>
    </row>
    <row r="36" spans="1:10" ht="10.15" customHeight="1">
      <c r="A36" s="80"/>
      <c r="B36" s="81"/>
      <c r="C36" s="84"/>
      <c r="D36" s="84"/>
      <c r="E36" s="85"/>
      <c r="F36" s="549"/>
      <c r="G36" s="550"/>
      <c r="H36" s="569"/>
      <c r="I36" s="570"/>
      <c r="J36" s="21"/>
    </row>
    <row r="37" spans="1:10">
      <c r="A37" s="80" t="s">
        <v>165</v>
      </c>
      <c r="B37" s="81" t="s">
        <v>264</v>
      </c>
      <c r="C37" s="84"/>
      <c r="D37" s="84"/>
      <c r="E37" s="85"/>
      <c r="F37" s="545"/>
      <c r="G37" s="546"/>
      <c r="H37" s="564"/>
      <c r="I37" s="565"/>
      <c r="J37" s="21"/>
    </row>
    <row r="38" spans="1:10">
      <c r="A38" s="80"/>
      <c r="B38" s="83" t="s">
        <v>131</v>
      </c>
      <c r="C38" s="84" t="s">
        <v>265</v>
      </c>
      <c r="D38" s="84"/>
      <c r="E38" s="85">
        <v>771</v>
      </c>
      <c r="F38" s="534">
        <v>269067.90999999997</v>
      </c>
      <c r="G38" s="535"/>
      <c r="H38" s="555">
        <v>298974.40999999997</v>
      </c>
      <c r="I38" s="556"/>
      <c r="J38" s="21"/>
    </row>
    <row r="39" spans="1:10">
      <c r="A39" s="80"/>
      <c r="B39" s="83" t="s">
        <v>133</v>
      </c>
      <c r="C39" s="84" t="s">
        <v>266</v>
      </c>
      <c r="D39" s="84"/>
      <c r="E39" s="85">
        <v>772</v>
      </c>
      <c r="F39" s="534">
        <v>0</v>
      </c>
      <c r="G39" s="535"/>
      <c r="H39" s="555">
        <v>496814.96</v>
      </c>
      <c r="I39" s="556"/>
      <c r="J39" s="21"/>
    </row>
    <row r="40" spans="1:10">
      <c r="A40" s="80"/>
      <c r="B40" s="83" t="s">
        <v>135</v>
      </c>
      <c r="C40" s="84" t="s">
        <v>267</v>
      </c>
      <c r="D40" s="84"/>
      <c r="E40" s="85">
        <v>773</v>
      </c>
      <c r="F40" s="534">
        <v>0</v>
      </c>
      <c r="G40" s="535"/>
      <c r="H40" s="555">
        <v>0</v>
      </c>
      <c r="I40" s="556"/>
      <c r="J40" s="21"/>
    </row>
    <row r="41" spans="1:10" ht="9.6" customHeight="1">
      <c r="A41" s="80"/>
      <c r="B41" s="84"/>
      <c r="C41" s="84"/>
      <c r="D41" s="84"/>
      <c r="E41" s="85"/>
      <c r="F41" s="534"/>
      <c r="G41" s="535"/>
      <c r="H41" s="555"/>
      <c r="I41" s="556"/>
      <c r="J41" s="21"/>
    </row>
    <row r="42" spans="1:10">
      <c r="A42" s="80"/>
      <c r="B42" s="84"/>
      <c r="C42" s="81" t="s">
        <v>268</v>
      </c>
      <c r="D42" s="81"/>
      <c r="E42" s="85">
        <v>77</v>
      </c>
      <c r="F42" s="386">
        <f>SUM(F38:F40)</f>
        <v>269067.90999999997</v>
      </c>
      <c r="G42" s="402"/>
      <c r="H42" s="480">
        <f>SUM(H38:H40)</f>
        <v>795789.37</v>
      </c>
      <c r="I42" s="387"/>
      <c r="J42" s="21"/>
    </row>
    <row r="43" spans="1:10" ht="10.15" customHeight="1">
      <c r="A43" s="80"/>
      <c r="B43" s="84"/>
      <c r="C43" s="81"/>
      <c r="D43" s="81"/>
      <c r="E43" s="85"/>
      <c r="F43" s="388"/>
      <c r="G43" s="407"/>
      <c r="H43" s="495"/>
      <c r="I43" s="389"/>
      <c r="J43" s="21"/>
    </row>
    <row r="44" spans="1:10">
      <c r="A44" s="80" t="s">
        <v>176</v>
      </c>
      <c r="B44" s="81" t="s">
        <v>269</v>
      </c>
      <c r="C44" s="84"/>
      <c r="D44" s="84"/>
      <c r="E44" s="85"/>
      <c r="F44" s="545"/>
      <c r="G44" s="546"/>
      <c r="H44" s="564"/>
      <c r="I44" s="565"/>
      <c r="J44" s="21"/>
    </row>
    <row r="45" spans="1:10">
      <c r="A45" s="80"/>
      <c r="B45" s="83" t="s">
        <v>131</v>
      </c>
      <c r="C45" s="84" t="s">
        <v>265</v>
      </c>
      <c r="D45" s="84"/>
      <c r="E45" s="85">
        <v>785</v>
      </c>
      <c r="F45" s="534">
        <v>0</v>
      </c>
      <c r="G45" s="535"/>
      <c r="H45" s="555">
        <v>0</v>
      </c>
      <c r="I45" s="556"/>
      <c r="J45" s="21"/>
    </row>
    <row r="46" spans="1:10">
      <c r="A46" s="80"/>
      <c r="B46" s="83" t="s">
        <v>133</v>
      </c>
      <c r="C46" s="84" t="s">
        <v>266</v>
      </c>
      <c r="D46" s="84"/>
      <c r="E46" s="85">
        <v>786</v>
      </c>
      <c r="F46" s="534">
        <v>1666181.65</v>
      </c>
      <c r="G46" s="535"/>
      <c r="H46" s="555">
        <v>807385.52</v>
      </c>
      <c r="I46" s="556"/>
      <c r="J46" s="21"/>
    </row>
    <row r="47" spans="1:10" ht="9.6" customHeight="1">
      <c r="A47" s="80"/>
      <c r="B47" s="84"/>
      <c r="C47" s="84"/>
      <c r="D47" s="84"/>
      <c r="E47" s="85"/>
      <c r="F47" s="545"/>
      <c r="G47" s="546"/>
      <c r="H47" s="564"/>
      <c r="I47" s="565"/>
      <c r="J47" s="21"/>
    </row>
    <row r="48" spans="1:10">
      <c r="A48" s="80"/>
      <c r="B48" s="84"/>
      <c r="C48" s="81" t="s">
        <v>270</v>
      </c>
      <c r="D48" s="81"/>
      <c r="E48" s="85">
        <v>78</v>
      </c>
      <c r="F48" s="542">
        <f>SUM(F45:F46)</f>
        <v>1666181.65</v>
      </c>
      <c r="G48" s="543"/>
      <c r="H48" s="568">
        <f>SUM(H45:H46)</f>
        <v>807385.52</v>
      </c>
      <c r="I48" s="563"/>
      <c r="J48" s="21"/>
    </row>
    <row r="49" spans="1:10" ht="10.15" customHeight="1">
      <c r="A49" s="80"/>
      <c r="B49" s="84"/>
      <c r="C49" s="81"/>
      <c r="D49" s="81"/>
      <c r="E49" s="85"/>
      <c r="F49" s="549"/>
      <c r="G49" s="550"/>
      <c r="H49" s="569"/>
      <c r="I49" s="570"/>
      <c r="J49" s="21"/>
    </row>
    <row r="50" spans="1:10">
      <c r="A50" s="80" t="s">
        <v>178</v>
      </c>
      <c r="B50" s="81" t="s">
        <v>271</v>
      </c>
      <c r="C50" s="84"/>
      <c r="D50" s="84"/>
      <c r="E50" s="85"/>
      <c r="F50" s="545"/>
      <c r="G50" s="546"/>
      <c r="H50" s="564"/>
      <c r="I50" s="565"/>
      <c r="J50" s="21"/>
    </row>
    <row r="51" spans="1:10">
      <c r="A51" s="80"/>
      <c r="B51" s="81" t="s">
        <v>272</v>
      </c>
      <c r="C51" s="84"/>
      <c r="D51" s="84"/>
      <c r="E51" s="85" t="s">
        <v>273</v>
      </c>
      <c r="F51" s="386">
        <f>F42+F48</f>
        <v>1935249.5599999998</v>
      </c>
      <c r="G51" s="402"/>
      <c r="H51" s="480">
        <f>H42+H48</f>
        <v>1603174.8900000001</v>
      </c>
      <c r="I51" s="387"/>
      <c r="J51" s="21"/>
    </row>
    <row r="52" spans="1:10" ht="10.15" customHeight="1">
      <c r="A52" s="80"/>
      <c r="B52" s="81"/>
      <c r="C52" s="84"/>
      <c r="D52" s="84"/>
      <c r="E52" s="85"/>
      <c r="F52" s="491"/>
      <c r="G52" s="544"/>
      <c r="H52" s="492"/>
      <c r="I52" s="508"/>
      <c r="J52" s="21"/>
    </row>
    <row r="53" spans="1:10">
      <c r="A53" s="80" t="s">
        <v>274</v>
      </c>
      <c r="B53" s="81" t="s">
        <v>275</v>
      </c>
      <c r="C53" s="84"/>
      <c r="D53" s="84"/>
      <c r="E53" s="85"/>
      <c r="F53" s="542">
        <f>IF(Charges!F52&gt;Produits!F51,Charges!F52-Produits!F51,0)</f>
        <v>647646.57000000007</v>
      </c>
      <c r="G53" s="543"/>
      <c r="H53" s="542">
        <f>IF(Charges!H52&gt;Produits!H51,Charges!H52-Produits!H51,0)</f>
        <v>90655.09999999986</v>
      </c>
      <c r="I53" s="563"/>
      <c r="J53" s="21"/>
    </row>
    <row r="54" spans="1:10" ht="10.15" customHeight="1">
      <c r="A54" s="80"/>
      <c r="B54" s="84"/>
      <c r="C54" s="84"/>
      <c r="D54" s="84"/>
      <c r="E54" s="85"/>
      <c r="F54" s="491"/>
      <c r="G54" s="544"/>
      <c r="H54" s="492"/>
      <c r="I54" s="508"/>
      <c r="J54" s="21"/>
    </row>
    <row r="55" spans="1:10">
      <c r="A55" s="80" t="s">
        <v>276</v>
      </c>
      <c r="B55" s="81" t="s">
        <v>277</v>
      </c>
      <c r="C55" s="84"/>
      <c r="D55" s="84"/>
      <c r="E55" s="85"/>
      <c r="F55" s="386">
        <f>F33+F51</f>
        <v>14092013.58</v>
      </c>
      <c r="G55" s="402"/>
      <c r="H55" s="480">
        <f>H33+H51</f>
        <v>14006863.170000002</v>
      </c>
      <c r="I55" s="387"/>
      <c r="J55" s="21"/>
    </row>
    <row r="56" spans="1:10" ht="10.15" customHeight="1">
      <c r="A56" s="80"/>
      <c r="B56" s="84"/>
      <c r="C56" s="84"/>
      <c r="D56" s="84"/>
      <c r="E56" s="85"/>
      <c r="F56" s="491"/>
      <c r="G56" s="544"/>
      <c r="H56" s="492"/>
      <c r="I56" s="508"/>
      <c r="J56" s="21"/>
    </row>
    <row r="57" spans="1:10">
      <c r="A57" s="80" t="s">
        <v>278</v>
      </c>
      <c r="B57" s="81" t="s">
        <v>279</v>
      </c>
      <c r="C57" s="84"/>
      <c r="D57" s="84"/>
      <c r="E57" s="85"/>
      <c r="F57" s="542">
        <f>IF(Charges!F56&gt;Produits!F55,Charges!F56-Produits!F55,0)</f>
        <v>83179.76999999769</v>
      </c>
      <c r="G57" s="543"/>
      <c r="H57" s="542">
        <f>IF(Charges!H56&gt;Produits!H55,Charges!H56-Produits!H55,0)</f>
        <v>0</v>
      </c>
      <c r="I57" s="563"/>
      <c r="J57" s="21"/>
    </row>
    <row r="58" spans="1:10" ht="10.15" customHeight="1">
      <c r="A58" s="80"/>
      <c r="B58" s="81"/>
      <c r="C58" s="84"/>
      <c r="D58" s="84"/>
      <c r="E58" s="85"/>
      <c r="F58" s="549"/>
      <c r="G58" s="550"/>
      <c r="H58" s="569"/>
      <c r="I58" s="570"/>
      <c r="J58" s="21"/>
    </row>
    <row r="59" spans="1:10">
      <c r="A59" s="80" t="s">
        <v>280</v>
      </c>
      <c r="B59" s="81" t="s">
        <v>281</v>
      </c>
      <c r="C59" s="84"/>
      <c r="D59" s="84"/>
      <c r="E59" s="85"/>
      <c r="F59" s="547"/>
      <c r="G59" s="548"/>
      <c r="H59" s="566"/>
      <c r="I59" s="567"/>
      <c r="J59" s="21"/>
    </row>
    <row r="60" spans="1:10">
      <c r="A60" s="80"/>
      <c r="B60" s="83" t="s">
        <v>131</v>
      </c>
      <c r="C60" s="84" t="s">
        <v>282</v>
      </c>
      <c r="D60" s="84"/>
      <c r="E60" s="85">
        <v>79201</v>
      </c>
      <c r="F60" s="534">
        <v>0</v>
      </c>
      <c r="G60" s="535"/>
      <c r="H60" s="555">
        <v>0</v>
      </c>
      <c r="I60" s="556"/>
      <c r="J60" s="21"/>
    </row>
    <row r="61" spans="1:10">
      <c r="A61" s="80"/>
      <c r="B61" s="83" t="s">
        <v>133</v>
      </c>
      <c r="C61" s="84" t="s">
        <v>283</v>
      </c>
      <c r="D61" s="84"/>
      <c r="E61" s="85">
        <v>79202</v>
      </c>
      <c r="F61" s="534">
        <v>647646.56999999995</v>
      </c>
      <c r="G61" s="535"/>
      <c r="H61" s="555">
        <v>90655.1</v>
      </c>
      <c r="I61" s="556"/>
      <c r="J61" s="21"/>
    </row>
    <row r="62" spans="1:10" ht="10.15" customHeight="1">
      <c r="A62" s="80"/>
      <c r="B62" s="83"/>
      <c r="C62" s="84"/>
      <c r="D62" s="84"/>
      <c r="E62" s="85"/>
      <c r="F62" s="545"/>
      <c r="G62" s="546"/>
      <c r="H62" s="564"/>
      <c r="I62" s="565"/>
      <c r="J62" s="21"/>
    </row>
    <row r="63" spans="1:10">
      <c r="A63" s="80"/>
      <c r="B63" s="83"/>
      <c r="C63" s="81" t="s">
        <v>236</v>
      </c>
      <c r="D63" s="81"/>
      <c r="E63" s="85">
        <v>79</v>
      </c>
      <c r="F63" s="386">
        <f>SUM(F60:F61)</f>
        <v>647646.56999999995</v>
      </c>
      <c r="G63" s="402"/>
      <c r="H63" s="480">
        <f>SUM(H60:H61)</f>
        <v>90655.1</v>
      </c>
      <c r="I63" s="387"/>
      <c r="J63" s="21"/>
    </row>
    <row r="64" spans="1:10" ht="10.15" customHeight="1">
      <c r="A64" s="80"/>
      <c r="B64" s="84"/>
      <c r="C64" s="84"/>
      <c r="D64" s="84"/>
      <c r="E64" s="85"/>
      <c r="F64" s="491"/>
      <c r="G64" s="544"/>
      <c r="H64" s="492"/>
      <c r="I64" s="508"/>
      <c r="J64" s="21"/>
    </row>
    <row r="65" spans="1:10" ht="13.5" thickBot="1">
      <c r="A65" s="80" t="s">
        <v>284</v>
      </c>
      <c r="B65" s="81" t="s">
        <v>285</v>
      </c>
      <c r="C65" s="84"/>
      <c r="D65" s="84"/>
      <c r="E65" s="88"/>
      <c r="F65" s="551">
        <f>F55+F63</f>
        <v>14739660.15</v>
      </c>
      <c r="G65" s="552"/>
      <c r="H65" s="571">
        <f>H55+H63</f>
        <v>14097518.270000001</v>
      </c>
      <c r="I65" s="572"/>
      <c r="J65" s="21"/>
    </row>
    <row r="66" spans="1:10">
      <c r="A66" s="89"/>
      <c r="B66" s="90"/>
      <c r="C66" s="90"/>
      <c r="D66" s="90"/>
      <c r="E66" s="91"/>
      <c r="F66" s="92"/>
      <c r="G66" s="92"/>
      <c r="H66" s="92"/>
      <c r="I66" s="92"/>
      <c r="J66" s="21"/>
    </row>
    <row r="67" spans="1:10" ht="15">
      <c r="A67" s="23"/>
      <c r="B67" s="22"/>
      <c r="C67" s="22"/>
      <c r="D67" s="22"/>
      <c r="E67" s="24"/>
      <c r="F67" s="21"/>
      <c r="G67" s="21"/>
      <c r="H67" s="21"/>
      <c r="I67" s="21"/>
      <c r="J67" s="21"/>
    </row>
    <row r="68" spans="1:10" ht="15">
      <c r="A68" s="23"/>
      <c r="B68" s="22"/>
      <c r="C68" s="22"/>
      <c r="D68" s="22"/>
      <c r="E68" s="24"/>
      <c r="F68" s="21"/>
      <c r="G68" s="21"/>
      <c r="H68" s="21"/>
      <c r="I68" s="21"/>
      <c r="J68" s="21"/>
    </row>
  </sheetData>
  <mergeCells count="124">
    <mergeCell ref="C1:I2"/>
    <mergeCell ref="H64:I64"/>
    <mergeCell ref="H65:I65"/>
    <mergeCell ref="H57:I57"/>
    <mergeCell ref="H58:I58"/>
    <mergeCell ref="H59:I59"/>
    <mergeCell ref="H60:I60"/>
    <mergeCell ref="H61:I61"/>
    <mergeCell ref="H62:I62"/>
    <mergeCell ref="H49:I49"/>
    <mergeCell ref="H50:I50"/>
    <mergeCell ref="H51:I51"/>
    <mergeCell ref="H52:I52"/>
    <mergeCell ref="H53:I53"/>
    <mergeCell ref="H54:I54"/>
    <mergeCell ref="H55:I55"/>
    <mergeCell ref="H56:I56"/>
    <mergeCell ref="H63:I63"/>
    <mergeCell ref="H40:I40"/>
    <mergeCell ref="H41:I41"/>
    <mergeCell ref="H42:I42"/>
    <mergeCell ref="H43:I43"/>
    <mergeCell ref="H44:I44"/>
    <mergeCell ref="H45:I45"/>
    <mergeCell ref="H27:I27"/>
    <mergeCell ref="H28:I28"/>
    <mergeCell ref="H29:I29"/>
    <mergeCell ref="H30:I30"/>
    <mergeCell ref="H46:I46"/>
    <mergeCell ref="H47:I47"/>
    <mergeCell ref="H48:I48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F61:G61"/>
    <mergeCell ref="F62:G62"/>
    <mergeCell ref="F63:G63"/>
    <mergeCell ref="F64:G64"/>
    <mergeCell ref="F65:G65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B23:D24"/>
    <mergeCell ref="C28:D28"/>
    <mergeCell ref="A1:B2"/>
    <mergeCell ref="A3:E3"/>
    <mergeCell ref="E5:E7"/>
    <mergeCell ref="F5:G7"/>
    <mergeCell ref="H5:I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/>
  <dimension ref="A1:Y51"/>
  <sheetViews>
    <sheetView zoomScaleNormal="100" workbookViewId="0">
      <selection activeCell="Z1" sqref="Z1"/>
    </sheetView>
  </sheetViews>
  <sheetFormatPr baseColWidth="10" defaultRowHeight="12.75"/>
  <cols>
    <col min="1" max="23" width="5.28515625" customWidth="1"/>
  </cols>
  <sheetData>
    <row r="1" spans="1:25" ht="13.15" customHeight="1">
      <c r="A1" s="269" t="s">
        <v>294</v>
      </c>
      <c r="B1" s="270"/>
      <c r="C1" s="270"/>
      <c r="D1" s="270"/>
      <c r="E1" s="270"/>
      <c r="F1" s="270"/>
      <c r="G1" s="274" t="str">
        <f>Coordonnées!G1</f>
        <v>Administration communale de La Roche En Ardenne</v>
      </c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38"/>
      <c r="W1" s="236"/>
      <c r="X1" s="209" t="str">
        <f>Coordonnées!$U$1</f>
        <v>Code INS</v>
      </c>
      <c r="Y1" s="247">
        <f>Coordonnées!$V$1</f>
        <v>83031</v>
      </c>
    </row>
    <row r="2" spans="1:25">
      <c r="A2" s="271"/>
      <c r="B2" s="272"/>
      <c r="C2" s="272"/>
      <c r="D2" s="272"/>
      <c r="E2" s="272"/>
      <c r="F2" s="272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39"/>
      <c r="W2" s="237"/>
      <c r="X2" s="210" t="str">
        <f>Coordonnées!$U$2</f>
        <v>Exercice:</v>
      </c>
      <c r="Y2" s="248">
        <f>Coordonnées!$V$2</f>
        <v>2025</v>
      </c>
    </row>
    <row r="3" spans="1:25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X3" s="182" t="str">
        <f>Coordonnées!$U$3</f>
        <v>Version:</v>
      </c>
      <c r="Y3" s="249">
        <f>Coordonnées!$V$3</f>
        <v>2</v>
      </c>
    </row>
    <row r="4" spans="1:25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5" ht="16.149999999999999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46"/>
      <c r="S5" s="46"/>
      <c r="T5" s="46"/>
      <c r="U5" s="46"/>
      <c r="V5" s="46"/>
    </row>
    <row r="6" spans="1:25" ht="16.149999999999999" customHeight="1">
      <c r="A6" s="27" t="s">
        <v>292</v>
      </c>
      <c r="B6" s="26"/>
      <c r="C6" s="26"/>
      <c r="D6" s="26"/>
      <c r="E6" s="26"/>
      <c r="F6" s="61"/>
      <c r="G6" s="46"/>
      <c r="H6" s="46"/>
      <c r="I6" s="46"/>
      <c r="J6" s="46"/>
      <c r="K6" s="46"/>
      <c r="L6" s="46"/>
      <c r="M6" s="61"/>
      <c r="N6" s="61"/>
      <c r="O6" s="61"/>
      <c r="P6" s="61"/>
      <c r="Q6" s="46"/>
      <c r="R6" s="46"/>
      <c r="S6" s="46"/>
      <c r="T6" s="46"/>
      <c r="U6" s="46"/>
      <c r="V6" s="46"/>
    </row>
    <row r="7" spans="1:25" ht="16.899999999999999" customHeight="1">
      <c r="A7" s="65"/>
      <c r="B7" s="149"/>
      <c r="C7" s="149"/>
      <c r="D7" s="149"/>
      <c r="E7" s="149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5"/>
      <c r="S7" s="65"/>
      <c r="T7" s="65"/>
      <c r="U7" s="65"/>
      <c r="V7" s="65"/>
    </row>
    <row r="8" spans="1:25" ht="16.899999999999999" customHeight="1">
      <c r="A8" s="63"/>
      <c r="B8" s="232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4"/>
    </row>
    <row r="9" spans="1:25" ht="16.899999999999999" customHeight="1">
      <c r="A9" s="63"/>
      <c r="B9" s="217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9"/>
    </row>
    <row r="10" spans="1:25" ht="16.899999999999999" customHeight="1">
      <c r="A10" s="63"/>
      <c r="B10" s="217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9"/>
    </row>
    <row r="11" spans="1:25" ht="16.899999999999999" customHeight="1">
      <c r="A11" s="63"/>
      <c r="B11" s="217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9"/>
    </row>
    <row r="12" spans="1:25" ht="16.899999999999999" customHeight="1">
      <c r="A12" s="63"/>
      <c r="B12" s="217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9"/>
    </row>
    <row r="13" spans="1:25" ht="16.899999999999999" customHeight="1">
      <c r="A13" s="63"/>
      <c r="B13" s="217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9"/>
    </row>
    <row r="14" spans="1:25" ht="16.899999999999999" customHeight="1">
      <c r="A14" s="63"/>
      <c r="B14" s="217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9"/>
    </row>
    <row r="15" spans="1:25" ht="16.899999999999999" customHeight="1">
      <c r="A15" s="70"/>
      <c r="B15" s="226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8"/>
    </row>
    <row r="16" spans="1:25" ht="16.899999999999999" customHeight="1">
      <c r="A16" s="63"/>
      <c r="B16" s="217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9"/>
    </row>
    <row r="17" spans="1:24" ht="16.899999999999999" customHeight="1">
      <c r="A17" s="63"/>
      <c r="B17" s="217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9"/>
    </row>
    <row r="18" spans="1:24" ht="16.899999999999999" customHeight="1">
      <c r="A18" s="63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9"/>
    </row>
    <row r="19" spans="1:24" s="67" customFormat="1" ht="16.899999999999999" customHeight="1">
      <c r="A19" s="70"/>
      <c r="B19" s="226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8"/>
    </row>
    <row r="20" spans="1:24" s="67" customFormat="1" ht="16.899999999999999" customHeight="1">
      <c r="A20" s="70"/>
      <c r="B20" s="226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8"/>
    </row>
    <row r="21" spans="1:24" ht="16.899999999999999" customHeight="1">
      <c r="A21" s="63"/>
      <c r="B21" s="217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9"/>
    </row>
    <row r="22" spans="1:24" ht="16.899999999999999" customHeight="1">
      <c r="A22" s="63"/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9"/>
    </row>
    <row r="23" spans="1:24" ht="16.899999999999999" customHeight="1">
      <c r="A23" s="63"/>
      <c r="B23" s="217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9"/>
    </row>
    <row r="24" spans="1:24" ht="16.899999999999999" customHeight="1">
      <c r="A24" s="63"/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9"/>
    </row>
    <row r="25" spans="1:24" ht="16.899999999999999" customHeight="1">
      <c r="A25" s="63"/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9"/>
    </row>
    <row r="26" spans="1:24" ht="16.899999999999999" customHeight="1">
      <c r="A26" s="63"/>
      <c r="B26" s="217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9"/>
    </row>
    <row r="27" spans="1:24" ht="16.899999999999999" customHeight="1">
      <c r="A27" s="72"/>
      <c r="B27" s="220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2"/>
    </row>
    <row r="28" spans="1:24" ht="16.899999999999999" customHeight="1">
      <c r="A28" s="63"/>
      <c r="B28" s="217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9"/>
    </row>
    <row r="29" spans="1:24" ht="16.899999999999999" customHeight="1">
      <c r="A29" s="63"/>
      <c r="B29" s="217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9"/>
    </row>
    <row r="30" spans="1:24" s="67" customFormat="1" ht="16.899999999999999" customHeight="1">
      <c r="A30" s="70"/>
      <c r="B30" s="226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8"/>
    </row>
    <row r="31" spans="1:24" ht="16.899999999999999" customHeight="1">
      <c r="A31" s="63"/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9"/>
    </row>
    <row r="32" spans="1:24" ht="16.899999999999999" customHeight="1">
      <c r="A32" s="72"/>
      <c r="B32" s="220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2"/>
    </row>
    <row r="33" spans="1:24" ht="16.899999999999999" customHeight="1">
      <c r="A33" s="72"/>
      <c r="B33" s="220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2"/>
    </row>
    <row r="34" spans="1:24" s="67" customFormat="1" ht="16.899999999999999" customHeight="1">
      <c r="A34" s="70"/>
      <c r="B34" s="226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8"/>
    </row>
    <row r="35" spans="1:24" ht="16.899999999999999" customHeight="1">
      <c r="A35" s="63"/>
      <c r="B35" s="217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9"/>
    </row>
    <row r="36" spans="1:24" ht="16.899999999999999" customHeight="1">
      <c r="A36" s="73"/>
      <c r="B36" s="229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1"/>
    </row>
    <row r="37" spans="1:24" s="67" customFormat="1" ht="16.899999999999999" customHeight="1">
      <c r="A37" s="70"/>
      <c r="B37" s="226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8"/>
    </row>
    <row r="38" spans="1:24" ht="16.899999999999999" customHeight="1">
      <c r="A38" s="63"/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9"/>
    </row>
    <row r="39" spans="1:24" ht="16.899999999999999" customHeight="1">
      <c r="A39" s="63"/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9"/>
    </row>
    <row r="40" spans="1:24" ht="16.899999999999999" customHeight="1">
      <c r="A40" s="63"/>
      <c r="B40" s="217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9"/>
    </row>
    <row r="41" spans="1:24" ht="16.899999999999999" customHeight="1">
      <c r="A41" s="63"/>
      <c r="B41" s="217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9"/>
    </row>
    <row r="42" spans="1:24" ht="16.899999999999999" customHeight="1">
      <c r="A42" s="63"/>
      <c r="B42" s="217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9"/>
    </row>
    <row r="43" spans="1:24" ht="16.899999999999999" customHeight="1">
      <c r="A43" s="63"/>
      <c r="B43" s="217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9"/>
    </row>
    <row r="44" spans="1:24" ht="16.899999999999999" customHeight="1">
      <c r="A44" s="72"/>
      <c r="B44" s="220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2"/>
    </row>
    <row r="45" spans="1:24" ht="16.899999999999999" customHeight="1">
      <c r="A45" s="68"/>
      <c r="B45" s="223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5"/>
    </row>
    <row r="46" spans="1:24" ht="16.899999999999999" customHeight="1">
      <c r="A46" s="63"/>
      <c r="B46" s="217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9"/>
    </row>
    <row r="47" spans="1:24" ht="16.899999999999999" customHeight="1">
      <c r="A47" s="63"/>
      <c r="B47" s="217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9"/>
    </row>
    <row r="48" spans="1:24" ht="16.899999999999999" customHeight="1">
      <c r="A48" s="65"/>
      <c r="B48" s="241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3"/>
    </row>
    <row r="49" spans="1:24" ht="16.899999999999999" customHeight="1">
      <c r="A49" s="65"/>
      <c r="B49" s="241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3"/>
    </row>
    <row r="50" spans="1:24" ht="16.899999999999999" customHeight="1">
      <c r="A50" s="65"/>
      <c r="B50" s="244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6"/>
    </row>
    <row r="51" spans="1:24" ht="16.899999999999999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</row>
  </sheetData>
  <mergeCells count="2">
    <mergeCell ref="A1:F2"/>
    <mergeCell ref="G1:U2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Y52"/>
  <sheetViews>
    <sheetView zoomScaleNormal="100" workbookViewId="0">
      <selection activeCell="Z1" sqref="Z1"/>
    </sheetView>
  </sheetViews>
  <sheetFormatPr baseColWidth="10" defaultRowHeight="12.75"/>
  <cols>
    <col min="1" max="23" width="5.28515625" customWidth="1"/>
  </cols>
  <sheetData>
    <row r="1" spans="1:25" ht="13.15" customHeight="1">
      <c r="A1" s="269" t="str">
        <f>Coordonnées!A1</f>
        <v>Synthèse des Comptes</v>
      </c>
      <c r="B1" s="270"/>
      <c r="C1" s="270"/>
      <c r="D1" s="270"/>
      <c r="E1" s="270"/>
      <c r="F1" s="270"/>
      <c r="G1" s="274" t="str">
        <f>Coordonnées!G1</f>
        <v>Administration communale de La Roche En Ardenne</v>
      </c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36"/>
      <c r="W1" s="236"/>
      <c r="X1" s="209" t="str">
        <f>Coordonnées!$U$1</f>
        <v>Code INS</v>
      </c>
      <c r="Y1" s="247">
        <f>Coordonnées!$V$1</f>
        <v>83031</v>
      </c>
    </row>
    <row r="2" spans="1:25">
      <c r="A2" s="271"/>
      <c r="B2" s="272"/>
      <c r="C2" s="272"/>
      <c r="D2" s="272"/>
      <c r="E2" s="272"/>
      <c r="F2" s="272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37"/>
      <c r="W2" s="237"/>
      <c r="X2" s="210" t="str">
        <f>Coordonnées!$U$2</f>
        <v>Exercice:</v>
      </c>
      <c r="Y2" s="248">
        <f>Coordonnées!$V$2</f>
        <v>2025</v>
      </c>
    </row>
    <row r="3" spans="1:25">
      <c r="A3" s="172" t="str">
        <f>Coordonnées!A3</f>
        <v>Modèle officiel généré par l'application eComptes © SPW Intérieur et Action Sociale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P3" s="235"/>
      <c r="Q3" s="235"/>
      <c r="X3" s="182" t="str">
        <f>Coordonnées!$U$3</f>
        <v>Version:</v>
      </c>
      <c r="Y3" s="249">
        <f>Coordonnées!$V$3</f>
        <v>2</v>
      </c>
    </row>
    <row r="4" spans="1:25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5" ht="16.149999999999999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46"/>
      <c r="S5" s="46"/>
    </row>
    <row r="6" spans="1:25" ht="16.149999999999999" customHeight="1">
      <c r="A6" s="27" t="s">
        <v>293</v>
      </c>
      <c r="B6" s="170"/>
      <c r="C6" s="170"/>
      <c r="D6" s="170"/>
      <c r="E6" s="170"/>
      <c r="F6" s="47"/>
      <c r="G6" s="28"/>
      <c r="H6" s="28"/>
      <c r="I6" s="2"/>
      <c r="J6" s="2"/>
      <c r="K6" s="2"/>
      <c r="L6" s="2"/>
      <c r="M6" s="168"/>
      <c r="N6" s="168"/>
      <c r="O6" s="168"/>
      <c r="P6" s="168"/>
      <c r="Q6" s="2"/>
      <c r="R6" s="2"/>
      <c r="S6" s="2"/>
    </row>
    <row r="7" spans="1:25" ht="16.899999999999999" customHeight="1">
      <c r="A7" s="28"/>
      <c r="B7" s="170"/>
      <c r="C7" s="170"/>
      <c r="D7" s="170"/>
      <c r="E7" s="170"/>
      <c r="F7" s="47"/>
      <c r="G7" s="47"/>
      <c r="H7" s="47"/>
      <c r="I7" s="168"/>
      <c r="J7" s="168"/>
      <c r="K7" s="168"/>
      <c r="L7" s="168"/>
      <c r="M7" s="168"/>
      <c r="N7" s="168"/>
      <c r="O7" s="168"/>
      <c r="P7" s="168"/>
      <c r="Q7" s="168"/>
      <c r="R7" s="2"/>
      <c r="S7" s="2"/>
    </row>
    <row r="8" spans="1:25" ht="16.899999999999999" customHeight="1">
      <c r="A8" s="171" t="s">
        <v>304</v>
      </c>
      <c r="B8" s="28"/>
      <c r="C8" s="47"/>
      <c r="D8" s="47"/>
      <c r="E8" s="47"/>
      <c r="F8" s="171" t="s">
        <v>305</v>
      </c>
      <c r="G8" s="47"/>
      <c r="H8" s="47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9"/>
    </row>
    <row r="9" spans="1:25" ht="49.9" customHeight="1">
      <c r="A9" s="333" t="s">
        <v>306</v>
      </c>
      <c r="B9" s="333"/>
      <c r="C9" s="333"/>
      <c r="D9" s="333"/>
      <c r="E9" s="333"/>
      <c r="F9" s="574" t="s">
        <v>307</v>
      </c>
      <c r="G9" s="574"/>
      <c r="H9" s="574"/>
      <c r="I9" s="574"/>
      <c r="J9" s="574"/>
      <c r="K9" s="574"/>
      <c r="L9" s="574"/>
      <c r="M9" s="574"/>
      <c r="N9" s="574"/>
      <c r="O9" s="574"/>
      <c r="P9" s="574"/>
      <c r="Q9" s="574"/>
      <c r="R9" s="574"/>
      <c r="S9" s="574"/>
      <c r="T9" s="574"/>
      <c r="U9" s="574"/>
      <c r="V9" s="574"/>
      <c r="W9" s="574"/>
    </row>
    <row r="10" spans="1:25" ht="49.9" customHeight="1">
      <c r="A10" s="333" t="s">
        <v>29</v>
      </c>
      <c r="B10" s="333"/>
      <c r="C10" s="333"/>
      <c r="D10" s="333"/>
      <c r="E10" s="333"/>
      <c r="F10" s="573" t="s">
        <v>308</v>
      </c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</row>
    <row r="11" spans="1:25" ht="49.9" customHeight="1">
      <c r="A11" s="333" t="s">
        <v>309</v>
      </c>
      <c r="B11" s="333"/>
      <c r="C11" s="333"/>
      <c r="D11" s="333"/>
      <c r="E11" s="333"/>
      <c r="F11" s="573" t="s">
        <v>310</v>
      </c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</row>
    <row r="12" spans="1:25" ht="49.9" customHeight="1">
      <c r="A12" s="333" t="s">
        <v>311</v>
      </c>
      <c r="B12" s="333"/>
      <c r="C12" s="333"/>
      <c r="D12" s="333"/>
      <c r="E12" s="333"/>
      <c r="F12" s="573" t="s">
        <v>331</v>
      </c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</row>
    <row r="13" spans="1:25" ht="49.9" customHeight="1">
      <c r="A13" s="333" t="s">
        <v>312</v>
      </c>
      <c r="B13" s="333"/>
      <c r="C13" s="333"/>
      <c r="D13" s="333"/>
      <c r="E13" s="333"/>
      <c r="F13" s="573" t="s">
        <v>313</v>
      </c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</row>
    <row r="14" spans="1:25" ht="49.9" customHeight="1">
      <c r="A14" s="333" t="s">
        <v>314</v>
      </c>
      <c r="B14" s="333"/>
      <c r="C14" s="333"/>
      <c r="D14" s="333"/>
      <c r="E14" s="333"/>
      <c r="F14" s="573" t="s">
        <v>332</v>
      </c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</row>
    <row r="15" spans="1:25" ht="52.15" customHeight="1">
      <c r="A15" s="333" t="s">
        <v>315</v>
      </c>
      <c r="B15" s="333"/>
      <c r="C15" s="333"/>
      <c r="D15" s="333"/>
      <c r="E15" s="333"/>
      <c r="F15" s="573" t="s">
        <v>316</v>
      </c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</row>
    <row r="16" spans="1:25" ht="49.9" customHeight="1">
      <c r="A16" s="573" t="s">
        <v>317</v>
      </c>
      <c r="B16" s="573"/>
      <c r="C16" s="573"/>
      <c r="D16" s="573"/>
      <c r="E16" s="573"/>
      <c r="F16" s="573" t="s">
        <v>318</v>
      </c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</row>
    <row r="17" spans="1:23" ht="49.9" customHeight="1">
      <c r="A17" s="333" t="s">
        <v>319</v>
      </c>
      <c r="B17" s="333"/>
      <c r="C17" s="333"/>
      <c r="D17" s="333"/>
      <c r="E17" s="333"/>
      <c r="F17" s="573" t="s">
        <v>333</v>
      </c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</row>
    <row r="18" spans="1:23" ht="49.9" customHeight="1">
      <c r="A18" s="333" t="s">
        <v>320</v>
      </c>
      <c r="B18" s="333"/>
      <c r="C18" s="333"/>
      <c r="D18" s="333"/>
      <c r="E18" s="333"/>
      <c r="F18" s="573" t="s">
        <v>321</v>
      </c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</row>
    <row r="19" spans="1:23" s="67" customFormat="1" ht="16.899999999999999" customHeight="1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1"/>
    </row>
    <row r="20" spans="1:23" s="67" customFormat="1" ht="16.899999999999999" customHeight="1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1"/>
    </row>
    <row r="21" spans="1:23" ht="16.899999999999999" customHeight="1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9"/>
    </row>
    <row r="22" spans="1:23" ht="16.899999999999999" customHeight="1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9"/>
    </row>
    <row r="23" spans="1:23" ht="16.899999999999999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9"/>
    </row>
    <row r="24" spans="1:23" ht="16.899999999999999" customHeight="1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9"/>
    </row>
    <row r="25" spans="1:23" ht="16.899999999999999" customHeight="1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9"/>
    </row>
    <row r="26" spans="1:23" ht="16.899999999999999" customHeight="1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9"/>
    </row>
    <row r="27" spans="1:23" ht="16.899999999999999" customHeigh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150"/>
    </row>
    <row r="28" spans="1:23" ht="16.899999999999999" customHeight="1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9"/>
    </row>
    <row r="29" spans="1:23" ht="16.899999999999999" customHeight="1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9"/>
    </row>
    <row r="30" spans="1:23" s="67" customFormat="1" ht="16.899999999999999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</row>
    <row r="31" spans="1:23" ht="16.899999999999999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9"/>
    </row>
    <row r="32" spans="1:23" ht="16.899999999999999" customHeight="1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150"/>
    </row>
    <row r="33" spans="1:19" ht="16.899999999999999" customHeight="1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150"/>
    </row>
    <row r="34" spans="1:19" s="67" customFormat="1" ht="16.899999999999999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1"/>
    </row>
    <row r="35" spans="1:19" ht="16.899999999999999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9"/>
    </row>
    <row r="36" spans="1:19" ht="16.899999999999999" customHeight="1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150"/>
    </row>
    <row r="37" spans="1:19" s="67" customFormat="1" ht="16.899999999999999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</row>
    <row r="38" spans="1:19" ht="16.899999999999999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9"/>
    </row>
    <row r="39" spans="1:19" ht="16.899999999999999" customHeight="1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9"/>
    </row>
    <row r="40" spans="1:19" ht="16.899999999999999" customHeight="1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9"/>
    </row>
    <row r="41" spans="1:19" ht="16.899999999999999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9"/>
    </row>
    <row r="42" spans="1:19" ht="16.899999999999999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9"/>
    </row>
    <row r="43" spans="1:19" ht="16.899999999999999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9"/>
    </row>
    <row r="44" spans="1:19" ht="16.899999999999999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150"/>
    </row>
    <row r="45" spans="1:19" ht="16.899999999999999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</row>
    <row r="46" spans="1:19" ht="16.899999999999999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9"/>
    </row>
    <row r="47" spans="1:19" ht="16.899999999999999" customHeigh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</row>
    <row r="48" spans="1:19" ht="16.899999999999999" customHeight="1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9"/>
    </row>
    <row r="49" spans="1:19" ht="16.899999999999999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</row>
    <row r="50" spans="1:19" ht="16.899999999999999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</row>
    <row r="51" spans="1:19" ht="16.899999999999999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</row>
    <row r="52" spans="1:19" ht="16.899999999999999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</row>
  </sheetData>
  <mergeCells count="22">
    <mergeCell ref="F18:W18"/>
    <mergeCell ref="F13:W13"/>
    <mergeCell ref="F14:W14"/>
    <mergeCell ref="F15:W15"/>
    <mergeCell ref="F16:W16"/>
    <mergeCell ref="F17:W17"/>
    <mergeCell ref="G1:U2"/>
    <mergeCell ref="A1:F2"/>
    <mergeCell ref="A17:E17"/>
    <mergeCell ref="A18:E18"/>
    <mergeCell ref="A16:E16"/>
    <mergeCell ref="A9:E9"/>
    <mergeCell ref="A10:E10"/>
    <mergeCell ref="A11:E11"/>
    <mergeCell ref="A12:E12"/>
    <mergeCell ref="A13:E13"/>
    <mergeCell ref="A14:E14"/>
    <mergeCell ref="A15:E15"/>
    <mergeCell ref="F9:W9"/>
    <mergeCell ref="F10:W10"/>
    <mergeCell ref="F11:W11"/>
    <mergeCell ref="F12:W12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V38"/>
  <sheetViews>
    <sheetView tabSelected="1" zoomScaleNormal="100" workbookViewId="0">
      <selection sqref="A1:F2"/>
    </sheetView>
  </sheetViews>
  <sheetFormatPr baseColWidth="10" defaultRowHeight="12.75"/>
  <cols>
    <col min="1" max="13" width="5.28515625" customWidth="1"/>
    <col min="14" max="14" width="7.7109375" customWidth="1"/>
    <col min="15" max="19" width="5.28515625" customWidth="1"/>
  </cols>
  <sheetData>
    <row r="1" spans="1:22" ht="12.75" customHeight="1">
      <c r="A1" s="269" t="s">
        <v>294</v>
      </c>
      <c r="B1" s="270"/>
      <c r="C1" s="270"/>
      <c r="D1" s="270"/>
      <c r="E1" s="270"/>
      <c r="F1" s="270"/>
      <c r="G1" s="273" t="s">
        <v>338</v>
      </c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36"/>
      <c r="U1" s="209" t="s">
        <v>12</v>
      </c>
      <c r="V1" s="247">
        <v>83031</v>
      </c>
    </row>
    <row r="2" spans="1:22">
      <c r="A2" s="271"/>
      <c r="B2" s="272"/>
      <c r="C2" s="272"/>
      <c r="D2" s="272"/>
      <c r="E2" s="272"/>
      <c r="F2" s="272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37"/>
      <c r="U2" s="210" t="s">
        <v>1</v>
      </c>
      <c r="V2" s="248">
        <f>R27</f>
        <v>2025</v>
      </c>
    </row>
    <row r="3" spans="1:22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U3" s="182" t="s">
        <v>32</v>
      </c>
      <c r="V3" s="259">
        <v>2</v>
      </c>
    </row>
    <row r="4" spans="1:22" ht="13.9" customHeight="1" thickBot="1">
      <c r="A4" s="172"/>
      <c r="B4" s="29"/>
      <c r="C4" s="29"/>
      <c r="D4" s="29"/>
      <c r="E4" s="29"/>
      <c r="F4" s="54"/>
      <c r="G4" s="54"/>
      <c r="H4" s="29"/>
      <c r="I4" s="29"/>
      <c r="J4" s="54"/>
      <c r="K4" s="54"/>
      <c r="L4" s="54"/>
      <c r="M4" s="54"/>
      <c r="N4" s="29"/>
      <c r="O4" s="29"/>
      <c r="P4" s="182"/>
      <c r="Q4" s="182"/>
      <c r="R4" s="183"/>
      <c r="S4" s="183"/>
    </row>
    <row r="5" spans="1:22" ht="13.9" customHeight="1" thickTop="1">
      <c r="C5" s="185"/>
      <c r="D5" s="186"/>
      <c r="E5" s="186"/>
      <c r="F5" s="186"/>
      <c r="G5" s="186"/>
      <c r="H5" s="187"/>
      <c r="I5" s="187"/>
      <c r="J5" s="186"/>
      <c r="K5" s="186"/>
      <c r="L5" s="187"/>
      <c r="M5" s="187"/>
      <c r="N5" s="187"/>
      <c r="O5" s="187"/>
      <c r="P5" s="186"/>
      <c r="Q5" s="186"/>
      <c r="R5" s="188"/>
      <c r="S5" s="188"/>
      <c r="T5" s="189"/>
      <c r="U5" s="190"/>
    </row>
    <row r="6" spans="1:22" ht="13.9" customHeight="1">
      <c r="C6" s="191"/>
      <c r="D6" s="192"/>
      <c r="E6" s="192"/>
      <c r="F6" s="192"/>
      <c r="G6" s="255"/>
      <c r="H6" s="256"/>
      <c r="I6" s="256"/>
      <c r="J6" s="255"/>
      <c r="K6" s="255"/>
      <c r="L6" s="256"/>
      <c r="M6" s="256"/>
      <c r="N6" s="256"/>
      <c r="O6" s="256"/>
      <c r="P6" s="255"/>
      <c r="Q6" s="255"/>
      <c r="R6" s="257"/>
      <c r="S6" s="257"/>
      <c r="T6" s="195"/>
      <c r="U6" s="196"/>
    </row>
    <row r="7" spans="1:22" ht="57" customHeight="1">
      <c r="C7" s="191"/>
      <c r="D7" s="192"/>
      <c r="E7" s="192"/>
      <c r="F7" s="253"/>
      <c r="G7" s="296" t="s">
        <v>336</v>
      </c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54"/>
      <c r="U7" s="196"/>
    </row>
    <row r="8" spans="1:22" ht="13.9" customHeight="1">
      <c r="C8" s="191"/>
      <c r="D8" s="192"/>
      <c r="E8" s="192"/>
      <c r="F8" s="253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58"/>
      <c r="T8" s="254"/>
      <c r="U8" s="196"/>
      <c r="V8" s="184"/>
    </row>
    <row r="9" spans="1:22" ht="13.9" customHeight="1">
      <c r="C9" s="191"/>
      <c r="D9" s="192"/>
      <c r="E9" s="192"/>
      <c r="F9" s="253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58"/>
      <c r="T9" s="254"/>
      <c r="U9" s="196"/>
    </row>
    <row r="10" spans="1:22" ht="13.9" customHeight="1">
      <c r="C10" s="191"/>
      <c r="D10" s="192"/>
      <c r="E10" s="192"/>
      <c r="F10" s="253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58"/>
      <c r="T10" s="254"/>
      <c r="U10" s="196"/>
    </row>
    <row r="11" spans="1:22" ht="13.9" customHeight="1">
      <c r="C11" s="191"/>
      <c r="D11" s="192"/>
      <c r="E11" s="192"/>
      <c r="F11" s="192"/>
      <c r="G11" s="297" t="s">
        <v>335</v>
      </c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9"/>
      <c r="T11" s="195"/>
      <c r="U11" s="196"/>
    </row>
    <row r="12" spans="1:22" ht="13.9" customHeight="1">
      <c r="C12" s="191"/>
      <c r="D12" s="192"/>
      <c r="E12" s="192"/>
      <c r="F12" s="192"/>
      <c r="G12" s="192"/>
      <c r="H12" s="193"/>
      <c r="I12" s="193"/>
      <c r="J12" s="192"/>
      <c r="K12" s="192"/>
      <c r="L12" s="193"/>
      <c r="M12" s="193"/>
      <c r="N12" s="193"/>
      <c r="O12" s="193"/>
      <c r="P12" s="192"/>
      <c r="Q12" s="192"/>
      <c r="R12" s="194"/>
      <c r="S12" s="194"/>
      <c r="T12" s="195"/>
      <c r="U12" s="196"/>
    </row>
    <row r="13" spans="1:22" ht="13.9" customHeight="1">
      <c r="C13" s="191"/>
      <c r="D13" s="192"/>
      <c r="E13" s="192"/>
      <c r="F13" s="192"/>
      <c r="G13" s="192"/>
      <c r="H13" s="193"/>
      <c r="I13" s="193"/>
      <c r="J13" s="192"/>
      <c r="K13" s="192"/>
      <c r="L13" s="193"/>
      <c r="M13" s="193"/>
      <c r="N13" s="193"/>
      <c r="O13" s="193"/>
      <c r="P13" s="192"/>
      <c r="Q13" s="192"/>
      <c r="R13" s="194"/>
      <c r="S13" s="194"/>
      <c r="T13" s="195"/>
      <c r="U13" s="196"/>
    </row>
    <row r="14" spans="1:22" ht="13.9" customHeight="1" thickBot="1">
      <c r="C14" s="197"/>
      <c r="D14" s="198"/>
      <c r="E14" s="198"/>
      <c r="F14" s="198"/>
      <c r="G14" s="198"/>
      <c r="H14" s="199"/>
      <c r="I14" s="199"/>
      <c r="J14" s="198"/>
      <c r="K14" s="198"/>
      <c r="L14" s="199"/>
      <c r="M14" s="199"/>
      <c r="N14" s="199"/>
      <c r="O14" s="199"/>
      <c r="P14" s="198"/>
      <c r="Q14" s="198"/>
      <c r="R14" s="200"/>
      <c r="S14" s="200"/>
      <c r="T14" s="201"/>
      <c r="U14" s="202"/>
    </row>
    <row r="15" spans="1:22" ht="13.9" customHeight="1" thickTop="1">
      <c r="C15" s="250"/>
      <c r="D15" s="250"/>
      <c r="E15" s="250"/>
      <c r="F15" s="250"/>
      <c r="G15" s="250"/>
      <c r="H15" s="250"/>
      <c r="I15" s="250"/>
    </row>
    <row r="16" spans="1:22" ht="13.15" customHeight="1">
      <c r="C16" s="53"/>
      <c r="D16" s="52"/>
      <c r="E16" s="52"/>
      <c r="F16" s="52"/>
      <c r="G16" s="52"/>
      <c r="H16" s="52"/>
      <c r="I16" s="52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"/>
    </row>
    <row r="17" spans="3:21" ht="16.149999999999999" customHeight="1">
      <c r="C17" s="284" t="s">
        <v>339</v>
      </c>
      <c r="D17" s="283"/>
      <c r="E17" s="283"/>
      <c r="F17" s="283"/>
      <c r="G17" s="283"/>
      <c r="H17" s="283"/>
      <c r="I17" s="283"/>
      <c r="J17" s="291" t="s">
        <v>340</v>
      </c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6"/>
    </row>
    <row r="18" spans="3:21" ht="16.149999999999999" customHeight="1">
      <c r="C18" s="215"/>
      <c r="D18" s="51"/>
      <c r="E18" s="47"/>
      <c r="F18" s="47"/>
      <c r="G18" s="47"/>
      <c r="H18" s="47"/>
      <c r="O18" s="47"/>
      <c r="P18" s="47"/>
      <c r="Q18" s="47"/>
      <c r="R18" s="47"/>
      <c r="U18" s="6"/>
    </row>
    <row r="19" spans="3:21" ht="16.149999999999999" customHeight="1">
      <c r="C19" s="282" t="s">
        <v>4</v>
      </c>
      <c r="D19" s="283"/>
      <c r="E19" s="283"/>
      <c r="F19" s="283"/>
      <c r="G19" s="283"/>
      <c r="H19" s="283"/>
      <c r="I19" s="285"/>
      <c r="J19" s="260" t="s">
        <v>341</v>
      </c>
      <c r="K19" s="213"/>
      <c r="L19" s="213"/>
      <c r="M19" s="213"/>
      <c r="N19" s="213"/>
      <c r="O19" s="213"/>
      <c r="P19" s="213"/>
      <c r="Q19" s="213"/>
      <c r="R19" s="213"/>
      <c r="S19" s="213"/>
      <c r="T19" s="214"/>
      <c r="U19" s="6"/>
    </row>
    <row r="20" spans="3:21" ht="16.149999999999999" customHeight="1">
      <c r="C20" s="48"/>
      <c r="J20" s="261" t="s">
        <v>342</v>
      </c>
      <c r="K20" s="206"/>
      <c r="L20" s="206"/>
      <c r="M20" s="206"/>
      <c r="N20" s="206"/>
      <c r="O20" s="206"/>
      <c r="P20" s="206"/>
      <c r="Q20" s="206"/>
      <c r="R20" s="206"/>
      <c r="S20" s="206"/>
      <c r="T20" s="207"/>
      <c r="U20" s="6"/>
    </row>
    <row r="21" spans="3:21" ht="16.149999999999999" customHeight="1">
      <c r="C21" s="48"/>
      <c r="I21" s="47"/>
      <c r="J21" s="262" t="s">
        <v>343</v>
      </c>
      <c r="K21" s="211"/>
      <c r="L21" s="211"/>
      <c r="M21" s="211"/>
      <c r="N21" s="211"/>
      <c r="O21" s="211"/>
      <c r="P21" s="211"/>
      <c r="Q21" s="211"/>
      <c r="R21" s="211"/>
      <c r="S21" s="211"/>
      <c r="T21" s="212"/>
      <c r="U21" s="6"/>
    </row>
    <row r="22" spans="3:21" ht="16.149999999999999" customHeight="1">
      <c r="C22" s="48"/>
      <c r="I22" s="47"/>
      <c r="J22" s="47"/>
      <c r="K22" s="47"/>
      <c r="L22" s="47"/>
      <c r="M22" s="47"/>
      <c r="S22" s="57"/>
      <c r="T22" s="58"/>
      <c r="U22" s="6"/>
    </row>
    <row r="23" spans="3:21" ht="16.149999999999999" customHeight="1">
      <c r="C23" s="286" t="s">
        <v>334</v>
      </c>
      <c r="D23" s="287"/>
      <c r="E23" s="287"/>
      <c r="F23" s="287"/>
      <c r="G23" s="287"/>
      <c r="H23" s="287"/>
      <c r="I23" s="288"/>
      <c r="J23" s="263" t="s">
        <v>344</v>
      </c>
      <c r="K23" s="204"/>
      <c r="L23" s="204"/>
      <c r="M23" s="205"/>
      <c r="S23" s="57"/>
      <c r="T23" s="58"/>
      <c r="U23" s="6"/>
    </row>
    <row r="24" spans="3:21" ht="16.149999999999999" customHeight="1">
      <c r="C24" s="215"/>
      <c r="D24" s="203"/>
      <c r="E24" s="203"/>
      <c r="F24" s="203"/>
      <c r="G24" s="203"/>
      <c r="H24" s="252"/>
      <c r="I24" s="216"/>
      <c r="J24" s="47"/>
      <c r="K24" s="47"/>
      <c r="L24" s="47"/>
      <c r="M24" s="47"/>
      <c r="S24" s="57"/>
      <c r="T24" s="58"/>
      <c r="U24" s="6"/>
    </row>
    <row r="25" spans="3:21" ht="16.149999999999999" customHeight="1">
      <c r="C25" s="282" t="s">
        <v>38</v>
      </c>
      <c r="D25" s="283"/>
      <c r="E25" s="283"/>
      <c r="F25" s="283"/>
      <c r="G25" s="283"/>
      <c r="H25" s="283"/>
      <c r="I25" s="285"/>
      <c r="J25" s="263"/>
      <c r="K25" s="204"/>
      <c r="L25" s="204"/>
      <c r="M25" s="205"/>
      <c r="S25" s="57"/>
      <c r="T25" s="58"/>
      <c r="U25" s="6"/>
    </row>
    <row r="26" spans="3:21" ht="16.149999999999999" customHeight="1">
      <c r="C26" s="215"/>
      <c r="D26" s="252"/>
      <c r="E26" s="252"/>
      <c r="F26" s="252"/>
      <c r="G26" s="252"/>
      <c r="H26" s="252"/>
      <c r="I26" s="216"/>
      <c r="J26" s="47"/>
      <c r="K26" s="47"/>
      <c r="L26" s="47"/>
      <c r="M26" s="47"/>
      <c r="U26" s="6"/>
    </row>
    <row r="27" spans="3:21" ht="16.899999999999999" customHeight="1">
      <c r="C27" s="282" t="s">
        <v>297</v>
      </c>
      <c r="D27" s="283"/>
      <c r="E27" s="283"/>
      <c r="F27" s="283"/>
      <c r="G27" s="283"/>
      <c r="H27" s="283"/>
      <c r="I27" s="285"/>
      <c r="J27" s="264" t="s">
        <v>345</v>
      </c>
      <c r="K27" s="251"/>
      <c r="L27" s="204"/>
      <c r="M27" s="205"/>
      <c r="O27" s="283" t="s">
        <v>1</v>
      </c>
      <c r="P27" s="283"/>
      <c r="Q27" s="285"/>
      <c r="R27" s="293">
        <v>2025</v>
      </c>
      <c r="S27" s="294"/>
      <c r="U27" s="6"/>
    </row>
    <row r="28" spans="3:21" ht="16.899999999999999" customHeight="1">
      <c r="C28" s="48"/>
      <c r="I28" s="49"/>
      <c r="J28" s="47"/>
      <c r="K28" s="47"/>
      <c r="L28" s="47"/>
      <c r="M28" s="47"/>
      <c r="U28" s="6"/>
    </row>
    <row r="29" spans="3:21" ht="16.899999999999999" customHeight="1">
      <c r="C29" s="267" t="s">
        <v>35</v>
      </c>
      <c r="D29" s="268"/>
      <c r="E29" s="268"/>
      <c r="F29" s="268"/>
      <c r="G29" s="268"/>
      <c r="H29" s="268"/>
      <c r="I29" s="268"/>
      <c r="J29" s="265" t="s">
        <v>346</v>
      </c>
      <c r="K29" s="208"/>
      <c r="L29" s="208"/>
      <c r="M29" s="208"/>
      <c r="N29" s="208"/>
      <c r="O29" s="208"/>
      <c r="P29" s="208"/>
      <c r="Q29" s="208"/>
      <c r="R29" s="208"/>
      <c r="S29" s="208"/>
      <c r="T29" s="59"/>
      <c r="U29" s="11"/>
    </row>
    <row r="30" spans="3:21" ht="16.899999999999999" customHeight="1">
      <c r="C30" s="280" t="s">
        <v>5</v>
      </c>
      <c r="D30" s="281"/>
      <c r="E30" s="281"/>
      <c r="F30" s="281"/>
      <c r="G30" s="281"/>
      <c r="H30" s="281"/>
      <c r="I30" s="281"/>
      <c r="J30" s="276" t="s">
        <v>347</v>
      </c>
      <c r="K30" s="277"/>
      <c r="L30" s="277"/>
      <c r="M30" s="277"/>
      <c r="N30" s="277"/>
      <c r="O30" s="277"/>
      <c r="P30" s="277"/>
      <c r="Q30" s="277"/>
      <c r="R30" s="277"/>
      <c r="S30" s="277"/>
      <c r="U30" s="6"/>
    </row>
    <row r="31" spans="3:21" ht="16.899999999999999" customHeight="1">
      <c r="C31" s="282" t="s">
        <v>6</v>
      </c>
      <c r="D31" s="283"/>
      <c r="E31" s="283"/>
      <c r="F31" s="283"/>
      <c r="G31" s="283"/>
      <c r="H31" s="283"/>
      <c r="I31" s="283"/>
      <c r="J31" s="278"/>
      <c r="K31" s="279"/>
      <c r="L31" s="279"/>
      <c r="M31" s="279"/>
      <c r="N31" s="279"/>
      <c r="O31" s="279"/>
      <c r="P31" s="279"/>
      <c r="Q31" s="279"/>
      <c r="R31" s="279"/>
      <c r="S31" s="279"/>
      <c r="U31" s="6"/>
    </row>
    <row r="32" spans="3:21" ht="16.899999999999999" customHeight="1">
      <c r="C32" s="282" t="s">
        <v>7</v>
      </c>
      <c r="D32" s="283"/>
      <c r="E32" s="283"/>
      <c r="F32" s="283"/>
      <c r="G32" s="283"/>
      <c r="H32" s="283"/>
      <c r="I32" s="283"/>
      <c r="J32" s="289" t="s">
        <v>348</v>
      </c>
      <c r="K32" s="290"/>
      <c r="L32" s="290"/>
      <c r="M32" s="290"/>
      <c r="N32" s="290"/>
      <c r="O32" s="290"/>
      <c r="P32" s="290"/>
      <c r="Q32" s="290"/>
      <c r="R32" s="290"/>
      <c r="S32" s="290"/>
      <c r="U32" s="6"/>
    </row>
    <row r="33" spans="3:21" ht="16.899999999999999" customHeight="1">
      <c r="C33" s="48"/>
      <c r="K33" s="49"/>
      <c r="L33" s="47"/>
      <c r="M33" s="47"/>
      <c r="N33" s="47"/>
      <c r="O33" s="47"/>
      <c r="U33" s="6"/>
    </row>
    <row r="34" spans="3:21" ht="16.899999999999999" customHeight="1">
      <c r="C34" s="267" t="s">
        <v>36</v>
      </c>
      <c r="D34" s="268"/>
      <c r="E34" s="268"/>
      <c r="F34" s="268"/>
      <c r="G34" s="268"/>
      <c r="H34" s="268"/>
      <c r="I34" s="268"/>
      <c r="J34" s="265" t="s">
        <v>349</v>
      </c>
      <c r="K34" s="50"/>
      <c r="L34" s="208"/>
      <c r="M34" s="50"/>
      <c r="N34" s="50"/>
      <c r="O34" s="50"/>
      <c r="P34" s="50"/>
      <c r="Q34" s="50"/>
      <c r="R34" s="50"/>
      <c r="S34" s="50"/>
      <c r="T34" s="59"/>
      <c r="U34" s="11"/>
    </row>
    <row r="35" spans="3:21" ht="16.899999999999999" customHeight="1">
      <c r="C35" s="280" t="s">
        <v>5</v>
      </c>
      <c r="D35" s="281"/>
      <c r="E35" s="281"/>
      <c r="F35" s="281"/>
      <c r="G35" s="281"/>
      <c r="H35" s="281"/>
      <c r="I35" s="281"/>
      <c r="J35" s="276" t="s">
        <v>350</v>
      </c>
      <c r="K35" s="295"/>
      <c r="L35" s="295"/>
      <c r="M35" s="295"/>
      <c r="N35" s="295"/>
      <c r="O35" s="295"/>
      <c r="P35" s="295"/>
      <c r="Q35" s="295"/>
      <c r="R35" s="295"/>
      <c r="S35" s="295"/>
      <c r="T35" s="56"/>
      <c r="U35" s="5"/>
    </row>
    <row r="36" spans="3:21" ht="16.899999999999999" customHeight="1">
      <c r="C36" s="282" t="s">
        <v>6</v>
      </c>
      <c r="D36" s="283"/>
      <c r="E36" s="283"/>
      <c r="F36" s="283"/>
      <c r="G36" s="283"/>
      <c r="H36" s="283"/>
      <c r="I36" s="283"/>
      <c r="J36" s="278"/>
      <c r="K36" s="279"/>
      <c r="L36" s="279"/>
      <c r="M36" s="279"/>
      <c r="N36" s="279"/>
      <c r="O36" s="279"/>
      <c r="P36" s="279"/>
      <c r="Q36" s="279"/>
      <c r="R36" s="279"/>
      <c r="S36" s="279"/>
      <c r="U36" s="6"/>
    </row>
    <row r="37" spans="3:21" ht="16.899999999999999" customHeight="1">
      <c r="C37" s="282" t="s">
        <v>7</v>
      </c>
      <c r="D37" s="283"/>
      <c r="E37" s="283"/>
      <c r="F37" s="283"/>
      <c r="G37" s="283"/>
      <c r="H37" s="283"/>
      <c r="I37" s="283"/>
      <c r="J37" s="289" t="s">
        <v>351</v>
      </c>
      <c r="K37" s="290"/>
      <c r="L37" s="290"/>
      <c r="M37" s="290"/>
      <c r="N37" s="290"/>
      <c r="O37" s="290"/>
      <c r="P37" s="290"/>
      <c r="Q37" s="290"/>
      <c r="R37" s="290"/>
      <c r="S37" s="290"/>
      <c r="U37" s="6"/>
    </row>
    <row r="38" spans="3:21" ht="13.15" customHeight="1">
      <c r="C38" s="152"/>
      <c r="D38" s="3"/>
      <c r="E38" s="3"/>
      <c r="F38" s="3"/>
      <c r="G38" s="3"/>
      <c r="H38" s="3"/>
      <c r="I38" s="153"/>
      <c r="J38" s="154"/>
      <c r="K38" s="154"/>
      <c r="L38" s="154"/>
      <c r="M38" s="154"/>
      <c r="N38" s="3"/>
      <c r="O38" s="3"/>
      <c r="P38" s="3"/>
      <c r="Q38" s="3"/>
      <c r="R38" s="3"/>
      <c r="S38" s="3"/>
      <c r="T38" s="3"/>
      <c r="U38" s="7"/>
    </row>
  </sheetData>
  <mergeCells count="29">
    <mergeCell ref="O27:Q27"/>
    <mergeCell ref="G7:S7"/>
    <mergeCell ref="G11:S11"/>
    <mergeCell ref="G8:R8"/>
    <mergeCell ref="G9:R9"/>
    <mergeCell ref="G10:R10"/>
    <mergeCell ref="C27:I27"/>
    <mergeCell ref="J35:S35"/>
    <mergeCell ref="J36:S36"/>
    <mergeCell ref="J37:S37"/>
    <mergeCell ref="C37:I37"/>
    <mergeCell ref="C35:I35"/>
    <mergeCell ref="C36:I36"/>
    <mergeCell ref="C29:I29"/>
    <mergeCell ref="C34:I34"/>
    <mergeCell ref="A1:F2"/>
    <mergeCell ref="G1:S2"/>
    <mergeCell ref="J30:S30"/>
    <mergeCell ref="J31:S31"/>
    <mergeCell ref="C30:I30"/>
    <mergeCell ref="C31:I31"/>
    <mergeCell ref="C32:I32"/>
    <mergeCell ref="C17:I17"/>
    <mergeCell ref="C19:I19"/>
    <mergeCell ref="C23:I23"/>
    <mergeCell ref="C25:I25"/>
    <mergeCell ref="J32:S32"/>
    <mergeCell ref="J17:T17"/>
    <mergeCell ref="R27:S27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/>
  <dimension ref="A1:X41"/>
  <sheetViews>
    <sheetView zoomScaleNormal="100" zoomScalePageLayoutView="70" workbookViewId="0">
      <selection sqref="A1:F2"/>
    </sheetView>
  </sheetViews>
  <sheetFormatPr baseColWidth="10" defaultRowHeight="12.75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>
      <c r="A1" s="269" t="s">
        <v>294</v>
      </c>
      <c r="B1" s="270"/>
      <c r="C1" s="270"/>
      <c r="D1" s="270"/>
      <c r="E1" s="270"/>
      <c r="F1" s="270"/>
      <c r="G1" s="274" t="str">
        <f>Coordonnées!G1</f>
        <v>Administration communale de La Roche En Ardenne</v>
      </c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36"/>
      <c r="V1" s="236"/>
      <c r="W1" s="209" t="str">
        <f>Coordonnées!$U$1</f>
        <v>Code INS</v>
      </c>
      <c r="X1" s="247">
        <f>Coordonnées!V1</f>
        <v>83031</v>
      </c>
    </row>
    <row r="2" spans="1:24">
      <c r="A2" s="271"/>
      <c r="B2" s="272"/>
      <c r="C2" s="272"/>
      <c r="D2" s="272"/>
      <c r="E2" s="272"/>
      <c r="F2" s="272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37"/>
      <c r="V2" s="237"/>
      <c r="W2" s="210" t="str">
        <f>Coordonnées!$U$2</f>
        <v>Exercice:</v>
      </c>
      <c r="X2" s="248">
        <f>Coordonnées!V2</f>
        <v>2025</v>
      </c>
    </row>
    <row r="3" spans="1:24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W3" s="182" t="str">
        <f>Coordonnées!$U$3</f>
        <v>Version:</v>
      </c>
      <c r="X3" s="259">
        <f>Coordonnées!V3</f>
        <v>2</v>
      </c>
    </row>
    <row r="4" spans="1:24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4" ht="13.15" customHeight="1">
      <c r="A5" s="27"/>
      <c r="B5" s="28"/>
      <c r="C5" s="2"/>
      <c r="D5" s="2"/>
      <c r="E5" s="2"/>
      <c r="F5" s="47"/>
      <c r="G5" s="47"/>
      <c r="H5" s="47"/>
      <c r="I5" s="47"/>
      <c r="J5" s="61"/>
      <c r="K5" s="61"/>
      <c r="L5" s="61"/>
      <c r="M5" s="61"/>
      <c r="N5" s="61"/>
      <c r="O5" s="61"/>
      <c r="P5" s="61"/>
      <c r="Q5" s="61"/>
      <c r="R5" s="46"/>
      <c r="S5" s="46"/>
    </row>
    <row r="6" spans="1:24" ht="18.399999999999999" customHeight="1">
      <c r="A6" s="2"/>
      <c r="B6" s="2"/>
      <c r="C6" s="2"/>
      <c r="D6" s="2"/>
      <c r="E6" s="2"/>
      <c r="F6" s="47"/>
      <c r="G6" s="28"/>
      <c r="H6" s="315" t="s">
        <v>295</v>
      </c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6"/>
      <c r="U6" s="316"/>
      <c r="V6" s="316"/>
    </row>
    <row r="7" spans="1:24" ht="18.399999999999999" customHeight="1">
      <c r="A7" s="63"/>
      <c r="B7" s="64"/>
      <c r="C7" s="64"/>
      <c r="D7" s="64"/>
      <c r="E7" s="64"/>
      <c r="F7" s="64"/>
      <c r="G7" s="64"/>
      <c r="H7" s="300" t="str">
        <f>Coordonnées!$J$27</f>
        <v>Compte</v>
      </c>
      <c r="I7" s="300"/>
      <c r="J7" s="300"/>
      <c r="K7" s="300" t="str">
        <f>Coordonnées!$J$27</f>
        <v>Compte</v>
      </c>
      <c r="L7" s="300"/>
      <c r="M7" s="300"/>
      <c r="N7" s="300" t="str">
        <f>Coordonnées!$J$27</f>
        <v>Compte</v>
      </c>
      <c r="O7" s="300"/>
      <c r="P7" s="300"/>
      <c r="Q7" s="300" t="str">
        <f>Coordonnées!$J$27</f>
        <v>Compte</v>
      </c>
      <c r="R7" s="300"/>
      <c r="S7" s="300"/>
      <c r="T7" s="300" t="str">
        <f>Coordonnées!$J$27</f>
        <v>Compte</v>
      </c>
      <c r="U7" s="300"/>
      <c r="V7" s="300"/>
    </row>
    <row r="8" spans="1:24" ht="18.399999999999999" customHeight="1" thickBot="1">
      <c r="A8" s="311" t="s">
        <v>2</v>
      </c>
      <c r="B8" s="311"/>
      <c r="C8" s="311"/>
      <c r="D8" s="311"/>
      <c r="E8" s="311"/>
      <c r="F8" s="311"/>
      <c r="G8" s="311"/>
      <c r="H8" s="301">
        <f>K8-1</f>
        <v>2021</v>
      </c>
      <c r="I8" s="301"/>
      <c r="J8" s="301"/>
      <c r="K8" s="301">
        <f>N8-1</f>
        <v>2022</v>
      </c>
      <c r="L8" s="301"/>
      <c r="M8" s="301"/>
      <c r="N8" s="301">
        <f>Q8-1</f>
        <v>2023</v>
      </c>
      <c r="O8" s="301"/>
      <c r="P8" s="301"/>
      <c r="Q8" s="301">
        <f>T8-1</f>
        <v>2024</v>
      </c>
      <c r="R8" s="301"/>
      <c r="S8" s="301"/>
      <c r="T8" s="301">
        <f>X2</f>
        <v>2025</v>
      </c>
      <c r="U8" s="301"/>
      <c r="V8" s="301"/>
    </row>
    <row r="9" spans="1:24" ht="18.399999999999999" customHeight="1" thickBot="1">
      <c r="A9" s="305" t="s">
        <v>322</v>
      </c>
      <c r="B9" s="306"/>
      <c r="C9" s="306"/>
      <c r="D9" s="306"/>
      <c r="E9" s="306"/>
      <c r="F9" s="306"/>
      <c r="G9" s="307"/>
      <c r="H9" s="302">
        <f>'Ordinaire GE'!H26-'Ordinaire GE'!H15</f>
        <v>1452875.7299999986</v>
      </c>
      <c r="I9" s="303"/>
      <c r="J9" s="304"/>
      <c r="K9" s="302">
        <f>'Ordinaire GE'!K26-'Ordinaire GE'!K15</f>
        <v>578496.72000000067</v>
      </c>
      <c r="L9" s="303"/>
      <c r="M9" s="304"/>
      <c r="N9" s="302">
        <f>'Ordinaire GE'!N26-'Ordinaire GE'!N15</f>
        <v>915312.53999999911</v>
      </c>
      <c r="O9" s="303"/>
      <c r="P9" s="304"/>
      <c r="Q9" s="302">
        <f>'Ordinaire GE'!Q26-'Ordinaire GE'!Q15</f>
        <v>946465.64999999851</v>
      </c>
      <c r="R9" s="303"/>
      <c r="S9" s="304"/>
      <c r="T9" s="302">
        <f>'Ordinaire GE'!T26-'Ordinaire GE'!T15</f>
        <v>851839.86000000127</v>
      </c>
      <c r="U9" s="303"/>
      <c r="V9" s="304"/>
    </row>
    <row r="10" spans="1:24" ht="40.5" customHeight="1" thickBot="1">
      <c r="A10" s="308" t="s">
        <v>330</v>
      </c>
      <c r="B10" s="309"/>
      <c r="C10" s="309"/>
      <c r="D10" s="309"/>
      <c r="E10" s="309"/>
      <c r="F10" s="309"/>
      <c r="G10" s="310"/>
      <c r="H10" s="312">
        <f>'Ordinaire GE'!H29-'Ordinaire GE'!H18</f>
        <v>870956.6099999994</v>
      </c>
      <c r="I10" s="313"/>
      <c r="J10" s="314"/>
      <c r="K10" s="312">
        <f>'Ordinaire GE'!K29-'Ordinaire GE'!K18</f>
        <v>1176319.9900000002</v>
      </c>
      <c r="L10" s="313"/>
      <c r="M10" s="314"/>
      <c r="N10" s="312">
        <f>'Ordinaire GE'!N29-'Ordinaire GE'!N18</f>
        <v>1919086.7899999991</v>
      </c>
      <c r="O10" s="313"/>
      <c r="P10" s="314"/>
      <c r="Q10" s="312">
        <f>'Ordinaire GE'!Q29-'Ordinaire GE'!Q18</f>
        <v>2755348.1999999993</v>
      </c>
      <c r="R10" s="313"/>
      <c r="S10" s="314"/>
      <c r="T10" s="312">
        <f>'Ordinaire GE'!T29-'Ordinaire GE'!T18</f>
        <v>3325595.2100000009</v>
      </c>
      <c r="U10" s="313"/>
      <c r="V10" s="314"/>
    </row>
    <row r="11" spans="1:24" ht="16.899999999999999" customHeight="1">
      <c r="A11" s="65" t="s">
        <v>323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3"/>
      <c r="M11" s="63"/>
      <c r="N11" s="63"/>
      <c r="O11" s="63"/>
      <c r="P11" s="63"/>
      <c r="Q11" s="63"/>
      <c r="R11" s="65"/>
      <c r="S11" s="65"/>
    </row>
    <row r="12" spans="1:24" ht="16.899999999999999" customHeight="1">
      <c r="A12" s="2"/>
      <c r="B12" s="2"/>
      <c r="C12" s="2"/>
      <c r="D12" s="2"/>
      <c r="E12" s="2"/>
      <c r="F12" s="47"/>
      <c r="G12" s="28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</row>
    <row r="13" spans="1:24" ht="16.899999999999999" customHeight="1">
      <c r="A13" s="63"/>
      <c r="B13" s="64"/>
      <c r="C13" s="64"/>
      <c r="D13" s="64"/>
      <c r="E13" s="64"/>
      <c r="F13" s="64"/>
      <c r="G13" s="64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24" ht="16.899999999999999" customHeight="1">
      <c r="A14" s="178"/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</row>
    <row r="15" spans="1:24" ht="16.899999999999999" customHeight="1">
      <c r="A15" s="63"/>
      <c r="B15" s="63"/>
      <c r="C15" s="63"/>
      <c r="D15" s="63"/>
      <c r="E15" s="63"/>
      <c r="F15" s="63"/>
      <c r="G15" s="63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</row>
    <row r="16" spans="1:24" ht="25.15" customHeight="1">
      <c r="A16" s="180"/>
      <c r="B16" s="180"/>
      <c r="C16" s="180"/>
      <c r="D16" s="180"/>
      <c r="E16" s="180"/>
      <c r="F16" s="180"/>
      <c r="G16" s="180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</row>
    <row r="17" spans="1:19" ht="16.899999999999999" customHeight="1">
      <c r="A17" s="65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3"/>
      <c r="M17" s="63"/>
      <c r="N17" s="63"/>
      <c r="O17" s="63"/>
      <c r="P17" s="63"/>
      <c r="Q17" s="63"/>
      <c r="R17" s="65"/>
      <c r="S17" s="65"/>
    </row>
    <row r="18" spans="1:19" ht="16.899999999999999" customHeight="1"/>
    <row r="19" spans="1:19" ht="16.899999999999999" customHeight="1"/>
    <row r="20" spans="1:19" ht="16.899999999999999" customHeight="1"/>
    <row r="21" spans="1:19" ht="16.899999999999999" customHeight="1"/>
    <row r="22" spans="1:19" ht="16.899999999999999" customHeight="1"/>
    <row r="23" spans="1:19" ht="16.899999999999999" customHeight="1"/>
    <row r="24" spans="1:19" ht="16.899999999999999" customHeight="1"/>
    <row r="25" spans="1:19" ht="16.899999999999999" customHeight="1"/>
    <row r="26" spans="1:19" ht="16.899999999999999" customHeight="1"/>
    <row r="27" spans="1:19" ht="16.899999999999999" customHeight="1"/>
    <row r="28" spans="1:19" ht="16.899999999999999" customHeight="1"/>
    <row r="29" spans="1:19" ht="16.899999999999999" customHeight="1"/>
    <row r="30" spans="1:19" ht="16.899999999999999" customHeight="1"/>
    <row r="31" spans="1:19" ht="16.899999999999999" customHeight="1"/>
    <row r="32" spans="1:19" ht="16.899999999999999" customHeight="1"/>
    <row r="33" ht="16.899999999999999" customHeight="1"/>
    <row r="34" ht="16.899999999999999" customHeight="1"/>
    <row r="35" ht="16.899999999999999" customHeight="1"/>
    <row r="36" ht="16.899999999999999" customHeight="1"/>
    <row r="37" ht="16.899999999999999" customHeight="1"/>
    <row r="38" ht="16.899999999999999" customHeight="1"/>
    <row r="39" ht="16.899999999999999" customHeight="1"/>
    <row r="40" ht="16.899999999999999" customHeight="1"/>
    <row r="41" ht="16.899999999999999" customHeight="1"/>
  </sheetData>
  <mergeCells count="26">
    <mergeCell ref="A1:F2"/>
    <mergeCell ref="G1:T2"/>
    <mergeCell ref="H9:J9"/>
    <mergeCell ref="H10:J10"/>
    <mergeCell ref="K8:M8"/>
    <mergeCell ref="K9:M9"/>
    <mergeCell ref="Q10:S10"/>
    <mergeCell ref="H6:V6"/>
    <mergeCell ref="T7:V7"/>
    <mergeCell ref="T8:V8"/>
    <mergeCell ref="T9:V9"/>
    <mergeCell ref="T10:V10"/>
    <mergeCell ref="K10:M10"/>
    <mergeCell ref="N9:P9"/>
    <mergeCell ref="N10:P10"/>
    <mergeCell ref="Q8:S8"/>
    <mergeCell ref="Q9:S9"/>
    <mergeCell ref="A9:G9"/>
    <mergeCell ref="H8:J8"/>
    <mergeCell ref="A10:G10"/>
    <mergeCell ref="A8:G8"/>
    <mergeCell ref="Q7:S7"/>
    <mergeCell ref="N7:P7"/>
    <mergeCell ref="K7:M7"/>
    <mergeCell ref="H7:J7"/>
    <mergeCell ref="N8:P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/>
  <dimension ref="A1:X30"/>
  <sheetViews>
    <sheetView zoomScaleNormal="100" workbookViewId="0">
      <selection sqref="A1:F2"/>
    </sheetView>
  </sheetViews>
  <sheetFormatPr baseColWidth="10" defaultRowHeight="12.75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>
      <c r="A1" s="269" t="s">
        <v>294</v>
      </c>
      <c r="B1" s="270"/>
      <c r="C1" s="270"/>
      <c r="D1" s="270"/>
      <c r="E1" s="270"/>
      <c r="F1" s="270"/>
      <c r="G1" s="274" t="str">
        <f>Coordonnées!G1</f>
        <v>Administration communale de La Roche En Ardenne</v>
      </c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36"/>
      <c r="V1" s="236"/>
      <c r="W1" s="209" t="str">
        <f>Coordonnées!$U$1</f>
        <v>Code INS</v>
      </c>
      <c r="X1" s="247">
        <f>Coordonnées!V1</f>
        <v>83031</v>
      </c>
    </row>
    <row r="2" spans="1:24">
      <c r="A2" s="271"/>
      <c r="B2" s="272"/>
      <c r="C2" s="272"/>
      <c r="D2" s="272"/>
      <c r="E2" s="272"/>
      <c r="F2" s="272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37"/>
      <c r="V2" s="237"/>
      <c r="W2" s="210" t="str">
        <f>Coordonnées!$U$2</f>
        <v>Exercice:</v>
      </c>
      <c r="X2" s="248">
        <f>Coordonnées!V2</f>
        <v>2025</v>
      </c>
    </row>
    <row r="3" spans="1:24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W3" s="182" t="str">
        <f>Coordonnées!$U$3</f>
        <v>Version:</v>
      </c>
      <c r="X3" s="259">
        <f>Coordonnées!V3</f>
        <v>2</v>
      </c>
    </row>
    <row r="4" spans="1:24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4" ht="16.899999999999999" customHeight="1">
      <c r="A5" s="2"/>
      <c r="B5" s="2"/>
      <c r="C5" s="2"/>
      <c r="D5" s="2"/>
      <c r="E5" s="2"/>
      <c r="L5" s="62"/>
      <c r="M5" s="62"/>
      <c r="N5" s="62"/>
      <c r="O5" s="62"/>
      <c r="P5" s="62"/>
      <c r="Q5" s="62"/>
      <c r="R5" s="46"/>
      <c r="S5" s="46"/>
    </row>
    <row r="6" spans="1:24" ht="18.399999999999999" customHeight="1">
      <c r="A6" s="27"/>
      <c r="B6" s="2"/>
      <c r="C6" s="2"/>
      <c r="D6" s="2"/>
      <c r="E6" s="2"/>
      <c r="H6" s="317" t="s">
        <v>296</v>
      </c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8"/>
      <c r="U6" s="318"/>
      <c r="V6" s="318"/>
    </row>
    <row r="7" spans="1:24" ht="18.399999999999999" customHeight="1">
      <c r="A7" s="63"/>
      <c r="B7" s="64"/>
      <c r="C7" s="64"/>
      <c r="D7" s="64"/>
      <c r="E7" s="64"/>
      <c r="F7" s="64"/>
      <c r="G7" s="64"/>
      <c r="H7" s="319" t="str">
        <f>Coordonnées!$J$27</f>
        <v>Compte</v>
      </c>
      <c r="I7" s="319"/>
      <c r="J7" s="319"/>
      <c r="K7" s="319" t="str">
        <f>Coordonnées!$J$27</f>
        <v>Compte</v>
      </c>
      <c r="L7" s="319"/>
      <c r="M7" s="319"/>
      <c r="N7" s="319" t="str">
        <f>Coordonnées!$J$27</f>
        <v>Compte</v>
      </c>
      <c r="O7" s="319"/>
      <c r="P7" s="319"/>
      <c r="Q7" s="319" t="str">
        <f>Coordonnées!$J$27</f>
        <v>Compte</v>
      </c>
      <c r="R7" s="319"/>
      <c r="S7" s="319"/>
      <c r="T7" s="319" t="str">
        <f>Coordonnées!$J$27</f>
        <v>Compte</v>
      </c>
      <c r="U7" s="319"/>
      <c r="V7" s="319"/>
    </row>
    <row r="8" spans="1:24" ht="18.399999999999999" customHeight="1">
      <c r="A8" s="63"/>
      <c r="B8" s="66"/>
      <c r="C8" s="64"/>
      <c r="D8" s="64"/>
      <c r="E8" s="64"/>
      <c r="F8" s="64"/>
      <c r="G8" s="64"/>
      <c r="H8" s="320" t="s">
        <v>30</v>
      </c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2"/>
      <c r="U8" s="322"/>
      <c r="V8" s="323"/>
    </row>
    <row r="9" spans="1:24" ht="18.399999999999999" customHeight="1">
      <c r="A9" s="324" t="s">
        <v>2</v>
      </c>
      <c r="B9" s="325"/>
      <c r="C9" s="324"/>
      <c r="D9" s="324"/>
      <c r="E9" s="324"/>
      <c r="F9" s="324"/>
      <c r="G9" s="324"/>
      <c r="H9" s="326">
        <f>K9-1</f>
        <v>2021</v>
      </c>
      <c r="I9" s="326"/>
      <c r="J9" s="326"/>
      <c r="K9" s="326">
        <f>N9-1</f>
        <v>2022</v>
      </c>
      <c r="L9" s="326"/>
      <c r="M9" s="326"/>
      <c r="N9" s="326">
        <f>Q9-1</f>
        <v>2023</v>
      </c>
      <c r="O9" s="326"/>
      <c r="P9" s="326"/>
      <c r="Q9" s="326">
        <f>T9-1</f>
        <v>2024</v>
      </c>
      <c r="R9" s="326"/>
      <c r="S9" s="326"/>
      <c r="T9" s="326">
        <f>X2</f>
        <v>2025</v>
      </c>
      <c r="U9" s="326"/>
      <c r="V9" s="326"/>
    </row>
    <row r="10" spans="1:24" ht="18.399999999999999" customHeight="1">
      <c r="A10" s="327" t="s">
        <v>13</v>
      </c>
      <c r="B10" s="328"/>
      <c r="C10" s="328"/>
      <c r="D10" s="328"/>
      <c r="E10" s="328"/>
      <c r="F10" s="328"/>
      <c r="G10" s="328"/>
      <c r="H10" s="329">
        <v>3210797.26</v>
      </c>
      <c r="I10" s="330">
        <v>5512664.2599999998</v>
      </c>
      <c r="J10" s="331">
        <v>5512664.2599999998</v>
      </c>
      <c r="K10" s="329">
        <v>3499076.62</v>
      </c>
      <c r="L10" s="330">
        <v>5512664.2599999998</v>
      </c>
      <c r="M10" s="331">
        <v>5512664.2599999998</v>
      </c>
      <c r="N10" s="329">
        <v>3835399.79</v>
      </c>
      <c r="O10" s="330">
        <v>5512664.2599999998</v>
      </c>
      <c r="P10" s="331">
        <v>5512664.2599999998</v>
      </c>
      <c r="Q10" s="329">
        <v>4175435.12</v>
      </c>
      <c r="R10" s="330">
        <v>5512664.2599999998</v>
      </c>
      <c r="S10" s="331">
        <v>5512664.2599999998</v>
      </c>
      <c r="T10" s="329">
        <v>4243279.8099999996</v>
      </c>
      <c r="U10" s="330">
        <v>5512664.2599999998</v>
      </c>
      <c r="V10" s="331">
        <v>5512664.2599999998</v>
      </c>
    </row>
    <row r="11" spans="1:24" ht="18.399999999999999" customHeight="1">
      <c r="A11" s="332" t="s">
        <v>14</v>
      </c>
      <c r="B11" s="333"/>
      <c r="C11" s="333"/>
      <c r="D11" s="333"/>
      <c r="E11" s="333"/>
      <c r="F11" s="333"/>
      <c r="G11" s="333"/>
      <c r="H11" s="334">
        <v>2094295.93</v>
      </c>
      <c r="I11" s="335">
        <v>2726342.74</v>
      </c>
      <c r="J11" s="336">
        <v>2726342.74</v>
      </c>
      <c r="K11" s="334">
        <v>2008472.41</v>
      </c>
      <c r="L11" s="335">
        <v>2726342.74</v>
      </c>
      <c r="M11" s="336">
        <v>2726342.74</v>
      </c>
      <c r="N11" s="334">
        <v>2163208.1800000002</v>
      </c>
      <c r="O11" s="335">
        <v>2726342.74</v>
      </c>
      <c r="P11" s="336">
        <v>2726342.74</v>
      </c>
      <c r="Q11" s="334">
        <v>2292339.83</v>
      </c>
      <c r="R11" s="335">
        <v>2726342.74</v>
      </c>
      <c r="S11" s="336">
        <v>2726342.74</v>
      </c>
      <c r="T11" s="334">
        <v>2552556.81</v>
      </c>
      <c r="U11" s="335">
        <v>2726342.74</v>
      </c>
      <c r="V11" s="336">
        <v>2726342.74</v>
      </c>
    </row>
    <row r="12" spans="1:24" ht="18.399999999999999" customHeight="1">
      <c r="A12" s="332" t="s">
        <v>15</v>
      </c>
      <c r="B12" s="333"/>
      <c r="C12" s="333"/>
      <c r="D12" s="333"/>
      <c r="E12" s="333"/>
      <c r="F12" s="333"/>
      <c r="G12" s="333"/>
      <c r="H12" s="334">
        <v>1951377.7</v>
      </c>
      <c r="I12" s="335">
        <v>4264832.04</v>
      </c>
      <c r="J12" s="336">
        <v>4264832.04</v>
      </c>
      <c r="K12" s="334">
        <v>2029049.72</v>
      </c>
      <c r="L12" s="335">
        <v>4264832.04</v>
      </c>
      <c r="M12" s="336">
        <v>4264832.04</v>
      </c>
      <c r="N12" s="334">
        <v>2147868.34</v>
      </c>
      <c r="O12" s="335">
        <v>4264832.04</v>
      </c>
      <c r="P12" s="336">
        <v>4264832.04</v>
      </c>
      <c r="Q12" s="334">
        <v>2540493.15</v>
      </c>
      <c r="R12" s="335">
        <v>4264832.04</v>
      </c>
      <c r="S12" s="336">
        <v>4264832.04</v>
      </c>
      <c r="T12" s="334">
        <v>2933257.4</v>
      </c>
      <c r="U12" s="335">
        <v>4264832.04</v>
      </c>
      <c r="V12" s="336">
        <v>4264832.04</v>
      </c>
    </row>
    <row r="13" spans="1:24" ht="18.399999999999999" customHeight="1">
      <c r="A13" s="332" t="s">
        <v>16</v>
      </c>
      <c r="B13" s="333"/>
      <c r="C13" s="333"/>
      <c r="D13" s="333"/>
      <c r="E13" s="333"/>
      <c r="F13" s="333"/>
      <c r="G13" s="333"/>
      <c r="H13" s="334">
        <v>664512.4</v>
      </c>
      <c r="I13" s="335">
        <v>41563.69</v>
      </c>
      <c r="J13" s="336">
        <v>41563.69</v>
      </c>
      <c r="K13" s="334">
        <v>773865.85</v>
      </c>
      <c r="L13" s="335">
        <v>41563.69</v>
      </c>
      <c r="M13" s="336">
        <v>41563.69</v>
      </c>
      <c r="N13" s="334">
        <v>820891.9</v>
      </c>
      <c r="O13" s="335">
        <v>41563.69</v>
      </c>
      <c r="P13" s="336">
        <v>41563.69</v>
      </c>
      <c r="Q13" s="334">
        <v>884123.56</v>
      </c>
      <c r="R13" s="335">
        <v>41563.69</v>
      </c>
      <c r="S13" s="336">
        <v>41563.69</v>
      </c>
      <c r="T13" s="334">
        <v>887243.56</v>
      </c>
      <c r="U13" s="335">
        <v>41563.69</v>
      </c>
      <c r="V13" s="336">
        <v>41563.69</v>
      </c>
    </row>
    <row r="14" spans="1:24" ht="18.399999999999999" customHeight="1" thickBot="1">
      <c r="A14" s="337" t="s">
        <v>303</v>
      </c>
      <c r="B14" s="338"/>
      <c r="C14" s="338"/>
      <c r="D14" s="338"/>
      <c r="E14" s="338"/>
      <c r="F14" s="338"/>
      <c r="G14" s="338"/>
      <c r="H14" s="339">
        <v>1749852.87</v>
      </c>
      <c r="I14" s="340">
        <v>0</v>
      </c>
      <c r="J14" s="341">
        <v>0</v>
      </c>
      <c r="K14" s="339">
        <v>553655.93999999994</v>
      </c>
      <c r="L14" s="340">
        <v>0</v>
      </c>
      <c r="M14" s="341">
        <v>0</v>
      </c>
      <c r="N14" s="339">
        <v>137308.96</v>
      </c>
      <c r="O14" s="340">
        <v>0</v>
      </c>
      <c r="P14" s="341">
        <v>0</v>
      </c>
      <c r="Q14" s="339">
        <v>234482.72</v>
      </c>
      <c r="R14" s="340">
        <v>0</v>
      </c>
      <c r="S14" s="341">
        <v>0</v>
      </c>
      <c r="T14" s="339">
        <v>76836.600000000006</v>
      </c>
      <c r="U14" s="340">
        <v>0</v>
      </c>
      <c r="V14" s="341">
        <v>0</v>
      </c>
    </row>
    <row r="15" spans="1:24" ht="18.399999999999999" customHeight="1" thickBot="1">
      <c r="A15" s="305" t="s">
        <v>324</v>
      </c>
      <c r="B15" s="306"/>
      <c r="C15" s="306"/>
      <c r="D15" s="306"/>
      <c r="E15" s="306"/>
      <c r="F15" s="306"/>
      <c r="G15" s="306"/>
      <c r="H15" s="342">
        <f>SUM(H10:H14)</f>
        <v>9670836.1600000001</v>
      </c>
      <c r="I15" s="343"/>
      <c r="J15" s="344"/>
      <c r="K15" s="343">
        <f>SUM(K10:K14)</f>
        <v>8864120.5399999991</v>
      </c>
      <c r="L15" s="343"/>
      <c r="M15" s="343"/>
      <c r="N15" s="342">
        <f>SUM(N10:N14)</f>
        <v>9104677.1700000018</v>
      </c>
      <c r="O15" s="343"/>
      <c r="P15" s="344"/>
      <c r="Q15" s="343">
        <f>SUM(Q10:Q14)</f>
        <v>10126874.380000001</v>
      </c>
      <c r="R15" s="343"/>
      <c r="S15" s="344"/>
      <c r="T15" s="343">
        <f>SUM(T10:T14)</f>
        <v>10693174.18</v>
      </c>
      <c r="U15" s="343"/>
      <c r="V15" s="344"/>
    </row>
    <row r="16" spans="1:24" ht="18.399999999999999" customHeight="1">
      <c r="A16" s="332" t="s">
        <v>29</v>
      </c>
      <c r="B16" s="333"/>
      <c r="C16" s="333"/>
      <c r="D16" s="333"/>
      <c r="E16" s="333"/>
      <c r="F16" s="333"/>
      <c r="G16" s="333"/>
      <c r="H16" s="345">
        <v>159791.26</v>
      </c>
      <c r="I16" s="346">
        <v>1521059.02</v>
      </c>
      <c r="J16" s="347">
        <v>2351270.66</v>
      </c>
      <c r="K16" s="345">
        <v>407993.91</v>
      </c>
      <c r="L16" s="346">
        <v>1659060.83</v>
      </c>
      <c r="M16" s="347">
        <v>1521059.02</v>
      </c>
      <c r="N16" s="345">
        <v>423940.72</v>
      </c>
      <c r="O16" s="346">
        <v>2230351.92</v>
      </c>
      <c r="P16" s="347">
        <v>1659060.83</v>
      </c>
      <c r="Q16" s="345">
        <v>499200.53</v>
      </c>
      <c r="R16" s="346">
        <v>2351270.66</v>
      </c>
      <c r="S16" s="347">
        <v>2230351.92</v>
      </c>
      <c r="T16" s="345">
        <v>545362.11</v>
      </c>
      <c r="U16" s="346">
        <v>2351270.66</v>
      </c>
      <c r="V16" s="347">
        <v>2230351.92</v>
      </c>
    </row>
    <row r="17" spans="1:22" ht="18.399999999999999" customHeight="1" thickBot="1">
      <c r="A17" s="337" t="s">
        <v>3</v>
      </c>
      <c r="B17" s="338"/>
      <c r="C17" s="338"/>
      <c r="D17" s="338"/>
      <c r="E17" s="338"/>
      <c r="F17" s="338"/>
      <c r="G17" s="338"/>
      <c r="H17" s="339">
        <v>1435379.28</v>
      </c>
      <c r="I17" s="340">
        <v>1192323.53</v>
      </c>
      <c r="J17" s="341">
        <v>824300.6</v>
      </c>
      <c r="K17" s="339">
        <v>490973.68</v>
      </c>
      <c r="L17" s="340">
        <v>4295659.8600000003</v>
      </c>
      <c r="M17" s="341">
        <v>1192323.53</v>
      </c>
      <c r="N17" s="339">
        <v>0</v>
      </c>
      <c r="O17" s="340">
        <v>1045347.08</v>
      </c>
      <c r="P17" s="341">
        <v>4295659.8600000003</v>
      </c>
      <c r="Q17" s="339">
        <v>222981.4</v>
      </c>
      <c r="R17" s="340">
        <v>824300.6</v>
      </c>
      <c r="S17" s="341">
        <v>1045347.08</v>
      </c>
      <c r="T17" s="339">
        <v>0</v>
      </c>
      <c r="U17" s="340">
        <v>824300.6</v>
      </c>
      <c r="V17" s="341">
        <v>1045347.08</v>
      </c>
    </row>
    <row r="18" spans="1:22" ht="18.399999999999999" customHeight="1" thickBot="1">
      <c r="A18" s="352" t="s">
        <v>325</v>
      </c>
      <c r="B18" s="353"/>
      <c r="C18" s="353"/>
      <c r="D18" s="353"/>
      <c r="E18" s="353"/>
      <c r="F18" s="353"/>
      <c r="G18" s="353"/>
      <c r="H18" s="354">
        <f>SUM(H15:H17)</f>
        <v>11266006.699999999</v>
      </c>
      <c r="I18" s="355"/>
      <c r="J18" s="356"/>
      <c r="K18" s="355">
        <f>SUM(K15:K17)</f>
        <v>9763088.129999999</v>
      </c>
      <c r="L18" s="355"/>
      <c r="M18" s="355"/>
      <c r="N18" s="354">
        <f>SUM(N15:N17)</f>
        <v>9528617.8900000025</v>
      </c>
      <c r="O18" s="355"/>
      <c r="P18" s="356"/>
      <c r="Q18" s="354">
        <f>SUM(Q15:Q17)</f>
        <v>10849056.310000001</v>
      </c>
      <c r="R18" s="355"/>
      <c r="S18" s="356"/>
      <c r="T18" s="354">
        <f>SUM(T15:T17)</f>
        <v>11238536.289999999</v>
      </c>
      <c r="U18" s="355"/>
      <c r="V18" s="356"/>
    </row>
    <row r="19" spans="1:22" s="165" customFormat="1" ht="28.15" customHeight="1">
      <c r="A19" s="174" t="s">
        <v>323</v>
      </c>
      <c r="B19" s="175"/>
      <c r="C19" s="175"/>
      <c r="D19" s="175"/>
      <c r="E19" s="175"/>
      <c r="H19" s="176"/>
      <c r="I19" s="176"/>
      <c r="J19" s="176"/>
      <c r="K19" s="176"/>
      <c r="L19" s="177"/>
      <c r="M19" s="177"/>
      <c r="N19" s="177"/>
      <c r="O19" s="177"/>
      <c r="P19" s="177"/>
      <c r="Q19" s="177"/>
      <c r="R19" s="177"/>
      <c r="S19" s="177"/>
    </row>
    <row r="20" spans="1:22" ht="18.399999999999999" customHeight="1">
      <c r="A20" s="63"/>
      <c r="B20" s="64"/>
      <c r="C20" s="64"/>
      <c r="D20" s="64"/>
      <c r="E20" s="64"/>
      <c r="F20" s="64"/>
      <c r="G20" s="64"/>
      <c r="H20" s="348" t="s">
        <v>31</v>
      </c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49"/>
      <c r="T20" s="350"/>
      <c r="U20" s="350"/>
      <c r="V20" s="351"/>
    </row>
    <row r="21" spans="1:22" ht="18.399999999999999" customHeight="1">
      <c r="A21" s="324" t="s">
        <v>2</v>
      </c>
      <c r="B21" s="324"/>
      <c r="C21" s="324"/>
      <c r="D21" s="324"/>
      <c r="E21" s="324"/>
      <c r="F21" s="324"/>
      <c r="G21" s="324"/>
      <c r="H21" s="326">
        <f>K21-1</f>
        <v>2021</v>
      </c>
      <c r="I21" s="326"/>
      <c r="J21" s="326"/>
      <c r="K21" s="326">
        <f>N21-1</f>
        <v>2022</v>
      </c>
      <c r="L21" s="326"/>
      <c r="M21" s="326"/>
      <c r="N21" s="326">
        <f>Q21-1</f>
        <v>2023</v>
      </c>
      <c r="O21" s="326"/>
      <c r="P21" s="326"/>
      <c r="Q21" s="326">
        <f>T21-1</f>
        <v>2024</v>
      </c>
      <c r="R21" s="326"/>
      <c r="S21" s="326"/>
      <c r="T21" s="326">
        <f>X2</f>
        <v>2025</v>
      </c>
      <c r="U21" s="326"/>
      <c r="V21" s="326"/>
    </row>
    <row r="22" spans="1:22" ht="18.399999999999999" customHeight="1">
      <c r="A22" s="332" t="s">
        <v>17</v>
      </c>
      <c r="B22" s="333"/>
      <c r="C22" s="333"/>
      <c r="D22" s="333"/>
      <c r="E22" s="333"/>
      <c r="F22" s="333"/>
      <c r="G22" s="357"/>
      <c r="H22" s="329">
        <v>2504446.69</v>
      </c>
      <c r="I22" s="330">
        <v>373432.17</v>
      </c>
      <c r="J22" s="331">
        <v>697745.74</v>
      </c>
      <c r="K22" s="329">
        <v>1333393.6200000001</v>
      </c>
      <c r="L22" s="330">
        <v>373432.17</v>
      </c>
      <c r="M22" s="331">
        <v>697745.74</v>
      </c>
      <c r="N22" s="329">
        <v>1559549.11</v>
      </c>
      <c r="O22" s="330">
        <v>373432.17</v>
      </c>
      <c r="P22" s="331">
        <v>697745.74</v>
      </c>
      <c r="Q22" s="329">
        <v>2093014.36</v>
      </c>
      <c r="R22" s="330">
        <v>373432.17</v>
      </c>
      <c r="S22" s="331">
        <v>697745.74</v>
      </c>
      <c r="T22" s="329">
        <v>1972156.88</v>
      </c>
      <c r="U22" s="330">
        <v>373432.17</v>
      </c>
      <c r="V22" s="331">
        <v>697745.74</v>
      </c>
    </row>
    <row r="23" spans="1:22" ht="18.399999999999999" customHeight="1">
      <c r="A23" s="332" t="s">
        <v>15</v>
      </c>
      <c r="B23" s="333"/>
      <c r="C23" s="333"/>
      <c r="D23" s="333"/>
      <c r="E23" s="333"/>
      <c r="F23" s="333"/>
      <c r="G23" s="357"/>
      <c r="H23" s="334">
        <v>8566600.6799999997</v>
      </c>
      <c r="I23" s="335">
        <v>12728583.199999999</v>
      </c>
      <c r="J23" s="336">
        <v>13240574.68</v>
      </c>
      <c r="K23" s="334">
        <v>7575606.5199999996</v>
      </c>
      <c r="L23" s="335">
        <v>12728583.199999999</v>
      </c>
      <c r="M23" s="336">
        <v>13240574.68</v>
      </c>
      <c r="N23" s="334">
        <v>8333448.3600000003</v>
      </c>
      <c r="O23" s="335">
        <v>12728583.199999999</v>
      </c>
      <c r="P23" s="336">
        <v>13240574.68</v>
      </c>
      <c r="Q23" s="334">
        <v>8490589.3300000001</v>
      </c>
      <c r="R23" s="335">
        <v>12728583.199999999</v>
      </c>
      <c r="S23" s="336">
        <v>13240574.68</v>
      </c>
      <c r="T23" s="334">
        <v>8672154.1500000004</v>
      </c>
      <c r="U23" s="335">
        <v>12728583.199999999</v>
      </c>
      <c r="V23" s="336">
        <v>13240574.68</v>
      </c>
    </row>
    <row r="24" spans="1:22" ht="18.399999999999999" customHeight="1">
      <c r="A24" s="332" t="s">
        <v>16</v>
      </c>
      <c r="B24" s="333"/>
      <c r="C24" s="333"/>
      <c r="D24" s="333"/>
      <c r="E24" s="333"/>
      <c r="F24" s="333"/>
      <c r="G24" s="357"/>
      <c r="H24" s="334">
        <v>52664.52</v>
      </c>
      <c r="I24" s="335">
        <v>548784.99</v>
      </c>
      <c r="J24" s="336">
        <v>408005.67</v>
      </c>
      <c r="K24" s="334">
        <v>58530.52</v>
      </c>
      <c r="L24" s="335">
        <v>548784.99</v>
      </c>
      <c r="M24" s="336">
        <v>408005.67</v>
      </c>
      <c r="N24" s="334">
        <v>126992.24</v>
      </c>
      <c r="O24" s="335">
        <v>548784.99</v>
      </c>
      <c r="P24" s="336">
        <v>408005.67</v>
      </c>
      <c r="Q24" s="334">
        <v>187225.7</v>
      </c>
      <c r="R24" s="335">
        <v>548784.99</v>
      </c>
      <c r="S24" s="336">
        <v>408005.67</v>
      </c>
      <c r="T24" s="334">
        <v>120092.4</v>
      </c>
      <c r="U24" s="335">
        <v>548784.99</v>
      </c>
      <c r="V24" s="336">
        <v>408005.67</v>
      </c>
    </row>
    <row r="25" spans="1:22" ht="18.399999999999999" customHeight="1" thickBot="1">
      <c r="A25" s="337" t="s">
        <v>3</v>
      </c>
      <c r="B25" s="338"/>
      <c r="C25" s="338"/>
      <c r="D25" s="338"/>
      <c r="E25" s="338"/>
      <c r="F25" s="338"/>
      <c r="G25" s="358"/>
      <c r="H25" s="339">
        <v>0</v>
      </c>
      <c r="I25" s="340">
        <v>0</v>
      </c>
      <c r="J25" s="341">
        <v>0</v>
      </c>
      <c r="K25" s="339">
        <v>475086.6</v>
      </c>
      <c r="L25" s="340">
        <v>0</v>
      </c>
      <c r="M25" s="341">
        <v>0</v>
      </c>
      <c r="N25" s="339">
        <v>0</v>
      </c>
      <c r="O25" s="340">
        <v>0</v>
      </c>
      <c r="P25" s="341">
        <v>0</v>
      </c>
      <c r="Q25" s="339">
        <v>302510.64</v>
      </c>
      <c r="R25" s="340">
        <v>0</v>
      </c>
      <c r="S25" s="341">
        <v>0</v>
      </c>
      <c r="T25" s="339">
        <v>780610.61</v>
      </c>
      <c r="U25" s="340">
        <v>0</v>
      </c>
      <c r="V25" s="341">
        <v>0</v>
      </c>
    </row>
    <row r="26" spans="1:22" ht="18.399999999999999" customHeight="1" thickBot="1">
      <c r="A26" s="305" t="s">
        <v>324</v>
      </c>
      <c r="B26" s="306"/>
      <c r="C26" s="306"/>
      <c r="D26" s="306"/>
      <c r="E26" s="306"/>
      <c r="F26" s="306"/>
      <c r="G26" s="307"/>
      <c r="H26" s="342">
        <f>SUM(H22:H25)</f>
        <v>11123711.889999999</v>
      </c>
      <c r="I26" s="343"/>
      <c r="J26" s="343"/>
      <c r="K26" s="342">
        <f>SUM(K22:K25)</f>
        <v>9442617.2599999998</v>
      </c>
      <c r="L26" s="343"/>
      <c r="M26" s="344"/>
      <c r="N26" s="343">
        <f>SUM(N22:N25)</f>
        <v>10019989.710000001</v>
      </c>
      <c r="O26" s="343"/>
      <c r="P26" s="343"/>
      <c r="Q26" s="342">
        <f>SUM(Q22:Q25)</f>
        <v>11073340.029999999</v>
      </c>
      <c r="R26" s="343"/>
      <c r="S26" s="344"/>
      <c r="T26" s="342">
        <f>SUM(T22:T25)</f>
        <v>11545014.040000001</v>
      </c>
      <c r="U26" s="343"/>
      <c r="V26" s="344"/>
    </row>
    <row r="27" spans="1:22" ht="18.399999999999999" customHeight="1">
      <c r="A27" s="332" t="s">
        <v>29</v>
      </c>
      <c r="B27" s="333"/>
      <c r="C27" s="333"/>
      <c r="D27" s="333"/>
      <c r="E27" s="333"/>
      <c r="F27" s="333"/>
      <c r="G27" s="357"/>
      <c r="H27" s="345">
        <v>1013251.42</v>
      </c>
      <c r="I27" s="346">
        <v>6001218.2883333303</v>
      </c>
      <c r="J27" s="347">
        <v>5811470.0833333302</v>
      </c>
      <c r="K27" s="345">
        <v>1496790.86</v>
      </c>
      <c r="L27" s="346">
        <v>6001218.2883333303</v>
      </c>
      <c r="M27" s="347">
        <v>5811470.0833333302</v>
      </c>
      <c r="N27" s="345">
        <v>1427714.97</v>
      </c>
      <c r="O27" s="346">
        <v>6001218.2883333303</v>
      </c>
      <c r="P27" s="347">
        <v>5811470.0833333302</v>
      </c>
      <c r="Q27" s="345">
        <v>2531064.48</v>
      </c>
      <c r="R27" s="346">
        <v>6001218.2883333303</v>
      </c>
      <c r="S27" s="347">
        <v>5811470.0833333302</v>
      </c>
      <c r="T27" s="345">
        <v>3019117.46</v>
      </c>
      <c r="U27" s="346">
        <v>6001218.2883333303</v>
      </c>
      <c r="V27" s="347">
        <v>5811470.0833333302</v>
      </c>
    </row>
    <row r="28" spans="1:22" ht="18.399999999999999" customHeight="1" thickBot="1">
      <c r="A28" s="337" t="s">
        <v>3</v>
      </c>
      <c r="B28" s="338"/>
      <c r="C28" s="338"/>
      <c r="D28" s="338"/>
      <c r="E28" s="338"/>
      <c r="F28" s="338"/>
      <c r="G28" s="358"/>
      <c r="H28" s="339">
        <v>0</v>
      </c>
      <c r="I28" s="340">
        <v>0</v>
      </c>
      <c r="J28" s="341">
        <v>0</v>
      </c>
      <c r="K28" s="339">
        <v>0</v>
      </c>
      <c r="L28" s="340">
        <v>0</v>
      </c>
      <c r="M28" s="341">
        <v>0</v>
      </c>
      <c r="N28" s="339">
        <v>0</v>
      </c>
      <c r="O28" s="340">
        <v>0</v>
      </c>
      <c r="P28" s="341">
        <v>0</v>
      </c>
      <c r="Q28" s="339">
        <v>0</v>
      </c>
      <c r="R28" s="340">
        <v>0</v>
      </c>
      <c r="S28" s="341">
        <v>0</v>
      </c>
      <c r="T28" s="339">
        <v>0</v>
      </c>
      <c r="U28" s="340">
        <v>0</v>
      </c>
      <c r="V28" s="341">
        <v>0</v>
      </c>
    </row>
    <row r="29" spans="1:22" ht="18.399999999999999" customHeight="1" thickBot="1">
      <c r="A29" s="352" t="s">
        <v>325</v>
      </c>
      <c r="B29" s="353"/>
      <c r="C29" s="353"/>
      <c r="D29" s="353"/>
      <c r="E29" s="353"/>
      <c r="F29" s="353"/>
      <c r="G29" s="359"/>
      <c r="H29" s="354">
        <f>SUM(H26:H28)</f>
        <v>12136963.309999999</v>
      </c>
      <c r="I29" s="355"/>
      <c r="J29" s="355"/>
      <c r="K29" s="354">
        <f>SUM(K26:K28)</f>
        <v>10939408.119999999</v>
      </c>
      <c r="L29" s="355"/>
      <c r="M29" s="356"/>
      <c r="N29" s="355">
        <f>SUM(N26:N28)</f>
        <v>11447704.680000002</v>
      </c>
      <c r="O29" s="355"/>
      <c r="P29" s="355"/>
      <c r="Q29" s="354">
        <f>SUM(Q26:Q28)</f>
        <v>13604404.51</v>
      </c>
      <c r="R29" s="355"/>
      <c r="S29" s="356"/>
      <c r="T29" s="354">
        <f>SUM(T26:T28)</f>
        <v>14564131.5</v>
      </c>
      <c r="U29" s="355"/>
      <c r="V29" s="356"/>
    </row>
    <row r="30" spans="1:22" ht="16.899999999999999" customHeight="1">
      <c r="A30" s="65" t="s">
        <v>323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protectedRanges>
    <protectedRange sqref="H10:H14 K10:K14 N10:N14 Q10:Q14 T10:T14" name="Plage1"/>
    <protectedRange sqref="Q16:Q17 N16:N17 K16:K17 H16:H17 T16:T17" name="Plage2"/>
    <protectedRange sqref="H22:H25 K22:K25 N22:N25 Q22:Q25 T22:T25" name="Plage5"/>
    <protectedRange sqref="T27:T28 Q27:Q28 N27:N28 K27:K28 H27:H28" name="Plage6"/>
  </protectedRanges>
  <mergeCells count="124">
    <mergeCell ref="A29:G29"/>
    <mergeCell ref="H29:J29"/>
    <mergeCell ref="K29:M29"/>
    <mergeCell ref="N29:P29"/>
    <mergeCell ref="Q29:S29"/>
    <mergeCell ref="T29:V29"/>
    <mergeCell ref="A27:G27"/>
    <mergeCell ref="H27:J27"/>
    <mergeCell ref="K27:M27"/>
    <mergeCell ref="N27:P27"/>
    <mergeCell ref="Q27:S27"/>
    <mergeCell ref="T27:V27"/>
    <mergeCell ref="A28:G28"/>
    <mergeCell ref="H28:J28"/>
    <mergeCell ref="K28:M28"/>
    <mergeCell ref="N28:P28"/>
    <mergeCell ref="Q28:S28"/>
    <mergeCell ref="T28:V28"/>
    <mergeCell ref="A25:G25"/>
    <mergeCell ref="H25:J25"/>
    <mergeCell ref="K25:M25"/>
    <mergeCell ref="N25:P25"/>
    <mergeCell ref="Q25:S25"/>
    <mergeCell ref="T25:V25"/>
    <mergeCell ref="A26:G26"/>
    <mergeCell ref="H26:J26"/>
    <mergeCell ref="K26:M26"/>
    <mergeCell ref="N26:P26"/>
    <mergeCell ref="Q26:S26"/>
    <mergeCell ref="T26:V26"/>
    <mergeCell ref="A23:G23"/>
    <mergeCell ref="H23:J23"/>
    <mergeCell ref="K23:M23"/>
    <mergeCell ref="N23:P23"/>
    <mergeCell ref="Q23:S23"/>
    <mergeCell ref="T23:V23"/>
    <mergeCell ref="A24:G24"/>
    <mergeCell ref="H24:J24"/>
    <mergeCell ref="K24:M24"/>
    <mergeCell ref="N24:P24"/>
    <mergeCell ref="Q24:S24"/>
    <mergeCell ref="T24:V24"/>
    <mergeCell ref="A21:G21"/>
    <mergeCell ref="H21:J21"/>
    <mergeCell ref="K21:M21"/>
    <mergeCell ref="N21:P21"/>
    <mergeCell ref="Q21:S21"/>
    <mergeCell ref="T21:V21"/>
    <mergeCell ref="A22:G22"/>
    <mergeCell ref="H22:J22"/>
    <mergeCell ref="K22:M22"/>
    <mergeCell ref="N22:P22"/>
    <mergeCell ref="Q22:S22"/>
    <mergeCell ref="T22:V22"/>
    <mergeCell ref="A17:G17"/>
    <mergeCell ref="H17:J17"/>
    <mergeCell ref="K17:M17"/>
    <mergeCell ref="N17:P17"/>
    <mergeCell ref="Q17:S17"/>
    <mergeCell ref="T17:V17"/>
    <mergeCell ref="H20:V20"/>
    <mergeCell ref="A18:G18"/>
    <mergeCell ref="H18:J18"/>
    <mergeCell ref="K18:M18"/>
    <mergeCell ref="N18:P18"/>
    <mergeCell ref="Q18:S18"/>
    <mergeCell ref="T18:V18"/>
    <mergeCell ref="A15:G15"/>
    <mergeCell ref="H15:J15"/>
    <mergeCell ref="K15:M15"/>
    <mergeCell ref="N15:P15"/>
    <mergeCell ref="Q15:S15"/>
    <mergeCell ref="T15:V15"/>
    <mergeCell ref="A16:G16"/>
    <mergeCell ref="H16:J16"/>
    <mergeCell ref="K16:M16"/>
    <mergeCell ref="N16:P16"/>
    <mergeCell ref="Q16:S16"/>
    <mergeCell ref="T16:V16"/>
    <mergeCell ref="A13:G13"/>
    <mergeCell ref="H13:J13"/>
    <mergeCell ref="K13:M13"/>
    <mergeCell ref="N13:P13"/>
    <mergeCell ref="Q13:S13"/>
    <mergeCell ref="T13:V13"/>
    <mergeCell ref="A14:G14"/>
    <mergeCell ref="H14:J14"/>
    <mergeCell ref="K14:M14"/>
    <mergeCell ref="N14:P14"/>
    <mergeCell ref="Q14:S14"/>
    <mergeCell ref="T14:V14"/>
    <mergeCell ref="A11:G11"/>
    <mergeCell ref="H11:J11"/>
    <mergeCell ref="K11:M11"/>
    <mergeCell ref="N11:P11"/>
    <mergeCell ref="Q11:S11"/>
    <mergeCell ref="T11:V11"/>
    <mergeCell ref="A12:G12"/>
    <mergeCell ref="H12:J12"/>
    <mergeCell ref="K12:M12"/>
    <mergeCell ref="N12:P12"/>
    <mergeCell ref="Q12:S12"/>
    <mergeCell ref="T12:V12"/>
    <mergeCell ref="A9:G9"/>
    <mergeCell ref="H9:J9"/>
    <mergeCell ref="K9:M9"/>
    <mergeCell ref="N9:P9"/>
    <mergeCell ref="Q9:S9"/>
    <mergeCell ref="T9:V9"/>
    <mergeCell ref="A10:G10"/>
    <mergeCell ref="H10:J10"/>
    <mergeCell ref="K10:M10"/>
    <mergeCell ref="N10:P10"/>
    <mergeCell ref="Q10:S10"/>
    <mergeCell ref="T10:V10"/>
    <mergeCell ref="A1:F2"/>
    <mergeCell ref="G1:T2"/>
    <mergeCell ref="H6:V6"/>
    <mergeCell ref="H7:J7"/>
    <mergeCell ref="K7:M7"/>
    <mergeCell ref="N7:P7"/>
    <mergeCell ref="Q7:S7"/>
    <mergeCell ref="T7:V7"/>
    <mergeCell ref="H8:V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/>
  <dimension ref="A1:X31"/>
  <sheetViews>
    <sheetView zoomScaleNormal="100" workbookViewId="0">
      <selection sqref="A1:F2"/>
    </sheetView>
  </sheetViews>
  <sheetFormatPr baseColWidth="10" defaultRowHeight="12.75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>
      <c r="A1" s="269" t="s">
        <v>294</v>
      </c>
      <c r="B1" s="270"/>
      <c r="C1" s="270"/>
      <c r="D1" s="270"/>
      <c r="E1" s="270"/>
      <c r="F1" s="270"/>
      <c r="G1" s="274" t="str">
        <f>Coordonnées!G1</f>
        <v>Administration communale de La Roche En Ardenne</v>
      </c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36"/>
      <c r="V1" s="236"/>
      <c r="W1" s="209" t="str">
        <f>Coordonnées!$U$1</f>
        <v>Code INS</v>
      </c>
      <c r="X1" s="247">
        <f>Coordonnées!$V$1</f>
        <v>83031</v>
      </c>
    </row>
    <row r="2" spans="1:24">
      <c r="A2" s="271"/>
      <c r="B2" s="272"/>
      <c r="C2" s="272"/>
      <c r="D2" s="272"/>
      <c r="E2" s="272"/>
      <c r="F2" s="272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37"/>
      <c r="V2" s="237"/>
      <c r="W2" s="210" t="str">
        <f>Coordonnées!$U$2</f>
        <v>Exercice:</v>
      </c>
      <c r="X2" s="248">
        <f>Coordonnées!$V$2</f>
        <v>2025</v>
      </c>
    </row>
    <row r="3" spans="1:24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W3" s="182" t="str">
        <f>Coordonnées!$U$3</f>
        <v>Version:</v>
      </c>
      <c r="X3" s="259">
        <f>Coordonnées!$V$3</f>
        <v>2</v>
      </c>
    </row>
    <row r="4" spans="1:24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4" ht="16.899999999999999" customHeight="1">
      <c r="A5" s="2"/>
      <c r="B5" s="2"/>
      <c r="C5" s="2"/>
      <c r="D5" s="2"/>
      <c r="E5" s="2"/>
      <c r="L5" s="62"/>
      <c r="M5" s="62"/>
      <c r="N5" s="62"/>
      <c r="O5" s="62"/>
      <c r="P5" s="62"/>
      <c r="Q5" s="62"/>
      <c r="R5" s="46"/>
      <c r="S5" s="46"/>
    </row>
    <row r="6" spans="1:24" ht="18.399999999999999" customHeight="1">
      <c r="A6" s="27"/>
      <c r="B6" s="2"/>
      <c r="C6" s="2"/>
      <c r="D6" s="2"/>
      <c r="E6" s="2"/>
      <c r="H6" s="317" t="s">
        <v>300</v>
      </c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8"/>
      <c r="U6" s="318"/>
      <c r="V6" s="318"/>
    </row>
    <row r="7" spans="1:24" ht="18.399999999999999" customHeight="1">
      <c r="A7" s="63"/>
      <c r="B7" s="64"/>
      <c r="C7" s="64"/>
      <c r="D7" s="64"/>
      <c r="E7" s="64"/>
      <c r="F7" s="64"/>
      <c r="G7" s="64"/>
      <c r="H7" s="319" t="str">
        <f>Coordonnées!$J$27</f>
        <v>Compte</v>
      </c>
      <c r="I7" s="319"/>
      <c r="J7" s="319"/>
      <c r="K7" s="319" t="str">
        <f>Coordonnées!$J$27</f>
        <v>Compte</v>
      </c>
      <c r="L7" s="319"/>
      <c r="M7" s="319"/>
      <c r="N7" s="319" t="str">
        <f>Coordonnées!$J$27</f>
        <v>Compte</v>
      </c>
      <c r="O7" s="319"/>
      <c r="P7" s="319"/>
      <c r="Q7" s="319" t="str">
        <f>Coordonnées!$J$27</f>
        <v>Compte</v>
      </c>
      <c r="R7" s="319"/>
      <c r="S7" s="319"/>
      <c r="T7" s="319" t="str">
        <f>Coordonnées!$J$27</f>
        <v>Compte</v>
      </c>
      <c r="U7" s="319"/>
      <c r="V7" s="319"/>
    </row>
    <row r="8" spans="1:24" ht="18.399999999999999" customHeight="1">
      <c r="A8" s="63"/>
      <c r="B8" s="66"/>
      <c r="C8" s="64"/>
      <c r="D8" s="64"/>
      <c r="E8" s="64"/>
      <c r="F8" s="64"/>
      <c r="G8" s="64"/>
      <c r="H8" s="320" t="s">
        <v>298</v>
      </c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2"/>
      <c r="U8" s="322"/>
      <c r="V8" s="323"/>
    </row>
    <row r="9" spans="1:24" ht="18.399999999999999" customHeight="1">
      <c r="A9" s="324" t="s">
        <v>2</v>
      </c>
      <c r="B9" s="325"/>
      <c r="C9" s="324"/>
      <c r="D9" s="324"/>
      <c r="E9" s="324"/>
      <c r="F9" s="324"/>
      <c r="G9" s="324"/>
      <c r="H9" s="326">
        <f>K9-1</f>
        <v>2021</v>
      </c>
      <c r="I9" s="326"/>
      <c r="J9" s="326"/>
      <c r="K9" s="326">
        <f>N9-1</f>
        <v>2022</v>
      </c>
      <c r="L9" s="326"/>
      <c r="M9" s="326"/>
      <c r="N9" s="326">
        <f>Q9-1</f>
        <v>2023</v>
      </c>
      <c r="O9" s="326"/>
      <c r="P9" s="326"/>
      <c r="Q9" s="326">
        <f>T9-1</f>
        <v>2024</v>
      </c>
      <c r="R9" s="326"/>
      <c r="S9" s="326"/>
      <c r="T9" s="326">
        <f>X2</f>
        <v>2025</v>
      </c>
      <c r="U9" s="326"/>
      <c r="V9" s="326"/>
    </row>
    <row r="10" spans="1:24" ht="18.399999999999999" customHeight="1">
      <c r="A10" s="327" t="s">
        <v>15</v>
      </c>
      <c r="B10" s="328"/>
      <c r="C10" s="328"/>
      <c r="D10" s="328"/>
      <c r="E10" s="328"/>
      <c r="F10" s="328"/>
      <c r="G10" s="328"/>
      <c r="H10" s="329">
        <v>16409.849999999999</v>
      </c>
      <c r="I10" s="330">
        <v>5512664.2599999998</v>
      </c>
      <c r="J10" s="331">
        <v>5512664.2599999998</v>
      </c>
      <c r="K10" s="329">
        <v>26598.74</v>
      </c>
      <c r="L10" s="330">
        <v>5512664.2599999998</v>
      </c>
      <c r="M10" s="331">
        <v>5512664.2599999998</v>
      </c>
      <c r="N10" s="329">
        <v>35703.58</v>
      </c>
      <c r="O10" s="330">
        <v>5512664.2599999998</v>
      </c>
      <c r="P10" s="331">
        <v>5512664.2599999998</v>
      </c>
      <c r="Q10" s="329">
        <v>4928.16</v>
      </c>
      <c r="R10" s="330">
        <v>5512664.2599999998</v>
      </c>
      <c r="S10" s="331">
        <v>5512664.2599999998</v>
      </c>
      <c r="T10" s="329">
        <v>30181.200000000001</v>
      </c>
      <c r="U10" s="330">
        <v>5512664.2599999998</v>
      </c>
      <c r="V10" s="331">
        <v>5512664.2599999998</v>
      </c>
    </row>
    <row r="11" spans="1:24" ht="18.399999999999999" customHeight="1">
      <c r="A11" s="332" t="s">
        <v>301</v>
      </c>
      <c r="B11" s="333"/>
      <c r="C11" s="333"/>
      <c r="D11" s="333"/>
      <c r="E11" s="333"/>
      <c r="F11" s="333"/>
      <c r="G11" s="333"/>
      <c r="H11" s="334">
        <v>2032297.08</v>
      </c>
      <c r="I11" s="335">
        <v>2726342.74</v>
      </c>
      <c r="J11" s="336">
        <v>2726342.74</v>
      </c>
      <c r="K11" s="334">
        <v>654996.93000000005</v>
      </c>
      <c r="L11" s="335">
        <v>2726342.74</v>
      </c>
      <c r="M11" s="336">
        <v>2726342.74</v>
      </c>
      <c r="N11" s="334">
        <v>2190049.75</v>
      </c>
      <c r="O11" s="335">
        <v>2726342.74</v>
      </c>
      <c r="P11" s="336">
        <v>2726342.74</v>
      </c>
      <c r="Q11" s="334">
        <v>5313730.87</v>
      </c>
      <c r="R11" s="335">
        <v>2726342.74</v>
      </c>
      <c r="S11" s="336">
        <v>2726342.74</v>
      </c>
      <c r="T11" s="334">
        <v>2677414.86</v>
      </c>
      <c r="U11" s="335">
        <v>2726342.74</v>
      </c>
      <c r="V11" s="336">
        <v>2726342.74</v>
      </c>
    </row>
    <row r="12" spans="1:24" ht="18.399999999999999" customHeight="1">
      <c r="A12" s="332" t="s">
        <v>16</v>
      </c>
      <c r="B12" s="333"/>
      <c r="C12" s="333"/>
      <c r="D12" s="333"/>
      <c r="E12" s="333"/>
      <c r="F12" s="333"/>
      <c r="G12" s="333"/>
      <c r="H12" s="334">
        <v>108339.67</v>
      </c>
      <c r="I12" s="335">
        <v>4264832.04</v>
      </c>
      <c r="J12" s="336">
        <v>4264832.04</v>
      </c>
      <c r="K12" s="334">
        <v>65236.160000000003</v>
      </c>
      <c r="L12" s="335">
        <v>4264832.04</v>
      </c>
      <c r="M12" s="336">
        <v>4264832.04</v>
      </c>
      <c r="N12" s="334">
        <v>53775.76</v>
      </c>
      <c r="O12" s="335">
        <v>4264832.04</v>
      </c>
      <c r="P12" s="336">
        <v>4264832.04</v>
      </c>
      <c r="Q12" s="334">
        <v>66300</v>
      </c>
      <c r="R12" s="335">
        <v>4264832.04</v>
      </c>
      <c r="S12" s="336">
        <v>4264832.04</v>
      </c>
      <c r="T12" s="334">
        <v>51300</v>
      </c>
      <c r="U12" s="335">
        <v>4264832.04</v>
      </c>
      <c r="V12" s="336">
        <v>4264832.04</v>
      </c>
    </row>
    <row r="13" spans="1:24" ht="18.399999999999999" customHeight="1">
      <c r="A13" s="332" t="s">
        <v>3</v>
      </c>
      <c r="B13" s="333"/>
      <c r="C13" s="333"/>
      <c r="D13" s="333"/>
      <c r="E13" s="333"/>
      <c r="F13" s="333"/>
      <c r="G13" s="333"/>
      <c r="H13" s="334">
        <v>0</v>
      </c>
      <c r="I13" s="335">
        <v>41563.69</v>
      </c>
      <c r="J13" s="336">
        <v>41563.69</v>
      </c>
      <c r="K13" s="334">
        <v>0</v>
      </c>
      <c r="L13" s="335">
        <v>41563.69</v>
      </c>
      <c r="M13" s="336">
        <v>41563.69</v>
      </c>
      <c r="N13" s="334">
        <v>0</v>
      </c>
      <c r="O13" s="335">
        <v>41563.69</v>
      </c>
      <c r="P13" s="336">
        <v>41563.69</v>
      </c>
      <c r="Q13" s="334">
        <v>0</v>
      </c>
      <c r="R13" s="335">
        <v>41563.69</v>
      </c>
      <c r="S13" s="336">
        <v>41563.69</v>
      </c>
      <c r="T13" s="334">
        <v>0</v>
      </c>
      <c r="U13" s="335">
        <v>41563.69</v>
      </c>
      <c r="V13" s="336">
        <v>41563.69</v>
      </c>
    </row>
    <row r="14" spans="1:24" ht="18.399999999999999" customHeight="1" thickBot="1">
      <c r="A14" s="337"/>
      <c r="B14" s="338"/>
      <c r="C14" s="338"/>
      <c r="D14" s="338"/>
      <c r="E14" s="338"/>
      <c r="F14" s="338"/>
      <c r="G14" s="338"/>
      <c r="H14" s="339">
        <v>0</v>
      </c>
      <c r="I14" s="340">
        <v>0</v>
      </c>
      <c r="J14" s="341">
        <v>0</v>
      </c>
      <c r="K14" s="339">
        <v>0</v>
      </c>
      <c r="L14" s="340">
        <v>0</v>
      </c>
      <c r="M14" s="341">
        <v>0</v>
      </c>
      <c r="N14" s="339">
        <v>0</v>
      </c>
      <c r="O14" s="340">
        <v>0</v>
      </c>
      <c r="P14" s="341">
        <v>0</v>
      </c>
      <c r="Q14" s="339">
        <v>0</v>
      </c>
      <c r="R14" s="340">
        <v>0</v>
      </c>
      <c r="S14" s="341">
        <v>0</v>
      </c>
      <c r="T14" s="339">
        <v>0</v>
      </c>
      <c r="U14" s="340">
        <v>0</v>
      </c>
      <c r="V14" s="341">
        <v>0</v>
      </c>
    </row>
    <row r="15" spans="1:24" ht="18.399999999999999" customHeight="1" thickBot="1">
      <c r="A15" s="305" t="s">
        <v>324</v>
      </c>
      <c r="B15" s="306"/>
      <c r="C15" s="306"/>
      <c r="D15" s="306"/>
      <c r="E15" s="306"/>
      <c r="F15" s="306"/>
      <c r="G15" s="306"/>
      <c r="H15" s="342">
        <f>SUM(H10:H14)</f>
        <v>2157046.6</v>
      </c>
      <c r="I15" s="343"/>
      <c r="J15" s="344"/>
      <c r="K15" s="343">
        <f>SUM(K10:K14)</f>
        <v>746831.83000000007</v>
      </c>
      <c r="L15" s="343"/>
      <c r="M15" s="343"/>
      <c r="N15" s="342">
        <f>SUM(N10:N14)</f>
        <v>2279529.09</v>
      </c>
      <c r="O15" s="343"/>
      <c r="P15" s="344"/>
      <c r="Q15" s="343">
        <f>SUM(Q10:Q14)</f>
        <v>5384959.0300000003</v>
      </c>
      <c r="R15" s="343"/>
      <c r="S15" s="344"/>
      <c r="T15" s="343">
        <f>SUM(T10:T14)</f>
        <v>2758896.06</v>
      </c>
      <c r="U15" s="343"/>
      <c r="V15" s="344"/>
    </row>
    <row r="16" spans="1:24" ht="18.399999999999999" customHeight="1">
      <c r="A16" s="332" t="s">
        <v>29</v>
      </c>
      <c r="B16" s="333"/>
      <c r="C16" s="333"/>
      <c r="D16" s="333"/>
      <c r="E16" s="333"/>
      <c r="F16" s="333"/>
      <c r="G16" s="333"/>
      <c r="H16" s="345">
        <v>2023614.03</v>
      </c>
      <c r="I16" s="346">
        <v>1521059.02</v>
      </c>
      <c r="J16" s="347">
        <v>2351270.66</v>
      </c>
      <c r="K16" s="345">
        <v>1891304.16</v>
      </c>
      <c r="L16" s="346">
        <v>1659060.83</v>
      </c>
      <c r="M16" s="347">
        <v>1521059.02</v>
      </c>
      <c r="N16" s="345">
        <v>1389439.91</v>
      </c>
      <c r="O16" s="346">
        <v>2230351.92</v>
      </c>
      <c r="P16" s="347">
        <v>1659060.83</v>
      </c>
      <c r="Q16" s="345">
        <v>1699375.56</v>
      </c>
      <c r="R16" s="346">
        <v>2351270.66</v>
      </c>
      <c r="S16" s="347">
        <v>2230351.92</v>
      </c>
      <c r="T16" s="345">
        <v>5409469.5</v>
      </c>
      <c r="U16" s="346">
        <v>2351270.66</v>
      </c>
      <c r="V16" s="347">
        <v>2230351.92</v>
      </c>
    </row>
    <row r="17" spans="1:22" ht="18.399999999999999" customHeight="1" thickBot="1">
      <c r="A17" s="337" t="s">
        <v>3</v>
      </c>
      <c r="B17" s="338"/>
      <c r="C17" s="338"/>
      <c r="D17" s="338"/>
      <c r="E17" s="338"/>
      <c r="F17" s="338"/>
      <c r="G17" s="338"/>
      <c r="H17" s="339">
        <v>1655031.65</v>
      </c>
      <c r="I17" s="340">
        <v>1192323.53</v>
      </c>
      <c r="J17" s="341">
        <v>824300.6</v>
      </c>
      <c r="K17" s="339">
        <v>1438641.27</v>
      </c>
      <c r="L17" s="340">
        <v>4295659.8600000003</v>
      </c>
      <c r="M17" s="341">
        <v>1192323.53</v>
      </c>
      <c r="N17" s="339">
        <v>778849.29</v>
      </c>
      <c r="O17" s="340">
        <v>1045347.08</v>
      </c>
      <c r="P17" s="341">
        <v>4295659.8600000003</v>
      </c>
      <c r="Q17" s="339">
        <v>1347535</v>
      </c>
      <c r="R17" s="340">
        <v>824300.6</v>
      </c>
      <c r="S17" s="341">
        <v>1045347.08</v>
      </c>
      <c r="T17" s="339">
        <v>451465.51</v>
      </c>
      <c r="U17" s="340">
        <v>824300.6</v>
      </c>
      <c r="V17" s="341">
        <v>1045347.08</v>
      </c>
    </row>
    <row r="18" spans="1:22" ht="18.399999999999999" customHeight="1" thickBot="1">
      <c r="A18" s="352" t="s">
        <v>325</v>
      </c>
      <c r="B18" s="353"/>
      <c r="C18" s="353"/>
      <c r="D18" s="353"/>
      <c r="E18" s="353"/>
      <c r="F18" s="353"/>
      <c r="G18" s="353"/>
      <c r="H18" s="354">
        <f>SUM(H15:H17)</f>
        <v>5835692.2799999993</v>
      </c>
      <c r="I18" s="355"/>
      <c r="J18" s="356"/>
      <c r="K18" s="355">
        <f>SUM(K15:K17)</f>
        <v>4076777.2600000002</v>
      </c>
      <c r="L18" s="355"/>
      <c r="M18" s="355"/>
      <c r="N18" s="354">
        <f>SUM(N15:N17)</f>
        <v>4447818.29</v>
      </c>
      <c r="O18" s="355"/>
      <c r="P18" s="356"/>
      <c r="Q18" s="354">
        <f>SUM(Q15:Q17)</f>
        <v>8431869.5899999999</v>
      </c>
      <c r="R18" s="355"/>
      <c r="S18" s="356"/>
      <c r="T18" s="354">
        <f>SUM(T15:T17)</f>
        <v>8619831.0700000003</v>
      </c>
      <c r="U18" s="355"/>
      <c r="V18" s="356"/>
    </row>
    <row r="19" spans="1:22" s="165" customFormat="1" ht="28.15" customHeight="1">
      <c r="A19" s="174" t="s">
        <v>323</v>
      </c>
      <c r="B19" s="175"/>
      <c r="C19" s="175"/>
      <c r="D19" s="175"/>
      <c r="E19" s="175"/>
      <c r="H19" s="176"/>
      <c r="I19" s="176"/>
      <c r="J19" s="176"/>
      <c r="K19" s="176"/>
      <c r="L19" s="177"/>
      <c r="M19" s="177"/>
      <c r="N19" s="177"/>
      <c r="O19" s="177"/>
      <c r="P19" s="177"/>
      <c r="Q19" s="177"/>
      <c r="R19" s="177"/>
      <c r="S19" s="177"/>
    </row>
    <row r="20" spans="1:22" ht="18.399999999999999" customHeight="1">
      <c r="A20" s="63"/>
      <c r="B20" s="64"/>
      <c r="C20" s="64"/>
      <c r="D20" s="64"/>
      <c r="E20" s="64"/>
      <c r="F20" s="64"/>
      <c r="G20" s="64"/>
      <c r="H20" s="348" t="s">
        <v>299</v>
      </c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49"/>
      <c r="T20" s="350"/>
      <c r="U20" s="350"/>
      <c r="V20" s="351"/>
    </row>
    <row r="21" spans="1:22" ht="18.399999999999999" customHeight="1">
      <c r="A21" s="324" t="s">
        <v>2</v>
      </c>
      <c r="B21" s="324"/>
      <c r="C21" s="324"/>
      <c r="D21" s="324"/>
      <c r="E21" s="324"/>
      <c r="F21" s="324"/>
      <c r="G21" s="324"/>
      <c r="H21" s="326">
        <f>K21-1</f>
        <v>2021</v>
      </c>
      <c r="I21" s="326"/>
      <c r="J21" s="326"/>
      <c r="K21" s="326">
        <f>N21-1</f>
        <v>2022</v>
      </c>
      <c r="L21" s="326"/>
      <c r="M21" s="326"/>
      <c r="N21" s="326">
        <f>Q21-1</f>
        <v>2023</v>
      </c>
      <c r="O21" s="326"/>
      <c r="P21" s="326"/>
      <c r="Q21" s="326">
        <f>T21-1</f>
        <v>2024</v>
      </c>
      <c r="R21" s="326"/>
      <c r="S21" s="326"/>
      <c r="T21" s="326">
        <f>X2</f>
        <v>2025</v>
      </c>
      <c r="U21" s="326"/>
      <c r="V21" s="326"/>
    </row>
    <row r="22" spans="1:22" ht="18.399999999999999" customHeight="1">
      <c r="A22" s="327" t="s">
        <v>15</v>
      </c>
      <c r="B22" s="328"/>
      <c r="C22" s="328"/>
      <c r="D22" s="328"/>
      <c r="E22" s="328"/>
      <c r="F22" s="328"/>
      <c r="G22" s="328"/>
      <c r="H22" s="329">
        <v>258228</v>
      </c>
      <c r="I22" s="330">
        <v>373432.17</v>
      </c>
      <c r="J22" s="331">
        <v>697745.74</v>
      </c>
      <c r="K22" s="329">
        <v>700308.41</v>
      </c>
      <c r="L22" s="330">
        <v>365967.42</v>
      </c>
      <c r="M22" s="331">
        <v>373432.17</v>
      </c>
      <c r="N22" s="329">
        <v>575986.06000000006</v>
      </c>
      <c r="O22" s="330">
        <v>414709.37</v>
      </c>
      <c r="P22" s="331">
        <v>365967.42</v>
      </c>
      <c r="Q22" s="329">
        <v>814854.79</v>
      </c>
      <c r="R22" s="330">
        <v>697745.74</v>
      </c>
      <c r="S22" s="331">
        <v>414709.37</v>
      </c>
      <c r="T22" s="329">
        <v>500561.76</v>
      </c>
      <c r="U22" s="330">
        <v>557211.56000000006</v>
      </c>
      <c r="V22" s="331">
        <v>577850.16</v>
      </c>
    </row>
    <row r="23" spans="1:22" ht="18.399999999999999" customHeight="1">
      <c r="A23" s="332" t="s">
        <v>301</v>
      </c>
      <c r="B23" s="333"/>
      <c r="C23" s="333"/>
      <c r="D23" s="333"/>
      <c r="E23" s="333"/>
      <c r="F23" s="333"/>
      <c r="G23" s="333"/>
      <c r="H23" s="334">
        <v>1414873</v>
      </c>
      <c r="I23" s="335">
        <v>12728583.199999999</v>
      </c>
      <c r="J23" s="336">
        <v>13240574.68</v>
      </c>
      <c r="K23" s="334">
        <v>670727.80000000005</v>
      </c>
      <c r="L23" s="335">
        <v>12120371.99</v>
      </c>
      <c r="M23" s="336">
        <v>12728583.199999999</v>
      </c>
      <c r="N23" s="334">
        <v>165036</v>
      </c>
      <c r="O23" s="335">
        <v>12941517.73</v>
      </c>
      <c r="P23" s="336">
        <v>12120371.99</v>
      </c>
      <c r="Q23" s="334">
        <v>484274.23</v>
      </c>
      <c r="R23" s="335">
        <v>13240574.68</v>
      </c>
      <c r="S23" s="336">
        <v>12941517.73</v>
      </c>
      <c r="T23" s="334">
        <v>200266.55</v>
      </c>
      <c r="U23" s="335">
        <v>13289626.9983333</v>
      </c>
      <c r="V23" s="336">
        <v>13396094.2633333</v>
      </c>
    </row>
    <row r="24" spans="1:22" ht="18.399999999999999" customHeight="1">
      <c r="A24" s="332" t="s">
        <v>16</v>
      </c>
      <c r="B24" s="333"/>
      <c r="C24" s="333"/>
      <c r="D24" s="333"/>
      <c r="E24" s="333"/>
      <c r="F24" s="333"/>
      <c r="G24" s="333"/>
      <c r="H24" s="334">
        <v>530156.34</v>
      </c>
      <c r="I24" s="335">
        <v>548784.99</v>
      </c>
      <c r="J24" s="336">
        <v>408005.67</v>
      </c>
      <c r="K24" s="334">
        <v>13861.16</v>
      </c>
      <c r="L24" s="335">
        <v>536819.05000000005</v>
      </c>
      <c r="M24" s="336">
        <v>548784.99</v>
      </c>
      <c r="N24" s="334">
        <v>2500</v>
      </c>
      <c r="O24" s="335">
        <v>344975.81</v>
      </c>
      <c r="P24" s="336">
        <v>536819.05000000005</v>
      </c>
      <c r="Q24" s="334">
        <v>63742.36</v>
      </c>
      <c r="R24" s="335">
        <v>408005.67</v>
      </c>
      <c r="S24" s="336">
        <v>344975.81</v>
      </c>
      <c r="T24" s="334">
        <v>703519.78</v>
      </c>
      <c r="U24" s="335">
        <v>128208.38666666699</v>
      </c>
      <c r="V24" s="336">
        <v>26303.796666666702</v>
      </c>
    </row>
    <row r="25" spans="1:22" ht="18.399999999999999" customHeight="1" thickBot="1">
      <c r="A25" s="332" t="s">
        <v>3</v>
      </c>
      <c r="B25" s="333"/>
      <c r="C25" s="333"/>
      <c r="D25" s="333"/>
      <c r="E25" s="333"/>
      <c r="F25" s="333"/>
      <c r="G25" s="333"/>
      <c r="H25" s="339">
        <v>0</v>
      </c>
      <c r="I25" s="340">
        <v>0</v>
      </c>
      <c r="J25" s="341">
        <v>0</v>
      </c>
      <c r="K25" s="339">
        <v>0</v>
      </c>
      <c r="L25" s="340">
        <v>0</v>
      </c>
      <c r="M25" s="341">
        <v>0</v>
      </c>
      <c r="N25" s="339">
        <v>0</v>
      </c>
      <c r="O25" s="340">
        <v>0</v>
      </c>
      <c r="P25" s="341">
        <v>0</v>
      </c>
      <c r="Q25" s="339">
        <v>0</v>
      </c>
      <c r="R25" s="340">
        <v>0</v>
      </c>
      <c r="S25" s="341">
        <v>0</v>
      </c>
      <c r="T25" s="339">
        <v>0</v>
      </c>
      <c r="U25" s="340">
        <v>0</v>
      </c>
      <c r="V25" s="341">
        <v>0</v>
      </c>
    </row>
    <row r="26" spans="1:22" ht="18.399999999999999" customHeight="1" thickBot="1">
      <c r="A26" s="305" t="s">
        <v>324</v>
      </c>
      <c r="B26" s="306"/>
      <c r="C26" s="306"/>
      <c r="D26" s="306"/>
      <c r="E26" s="306"/>
      <c r="F26" s="306"/>
      <c r="G26" s="307"/>
      <c r="H26" s="342">
        <f>SUM(H22:H25)</f>
        <v>2203257.34</v>
      </c>
      <c r="I26" s="343"/>
      <c r="J26" s="343"/>
      <c r="K26" s="342">
        <f>SUM(K22:K25)</f>
        <v>1384897.3699999999</v>
      </c>
      <c r="L26" s="343"/>
      <c r="M26" s="344"/>
      <c r="N26" s="343">
        <f>SUM(N22:N25)</f>
        <v>743522.06</v>
      </c>
      <c r="O26" s="343"/>
      <c r="P26" s="343"/>
      <c r="Q26" s="342">
        <f>SUM(Q22:Q25)</f>
        <v>1362871.3800000001</v>
      </c>
      <c r="R26" s="343"/>
      <c r="S26" s="344"/>
      <c r="T26" s="342">
        <f>SUM(T22:T25)</f>
        <v>1404348.09</v>
      </c>
      <c r="U26" s="343"/>
      <c r="V26" s="344"/>
    </row>
    <row r="27" spans="1:22" ht="18.399999999999999" customHeight="1">
      <c r="A27" s="332" t="s">
        <v>29</v>
      </c>
      <c r="B27" s="333"/>
      <c r="C27" s="333"/>
      <c r="D27" s="333"/>
      <c r="E27" s="333"/>
      <c r="F27" s="333"/>
      <c r="G27" s="357"/>
      <c r="H27" s="345">
        <v>1802960.18</v>
      </c>
      <c r="I27" s="346"/>
      <c r="J27" s="347"/>
      <c r="K27" s="345">
        <v>1800869.07</v>
      </c>
      <c r="L27" s="346">
        <v>10122961.629999999</v>
      </c>
      <c r="M27" s="347">
        <v>6628334.5600000005</v>
      </c>
      <c r="N27" s="345">
        <v>1282767.54</v>
      </c>
      <c r="O27" s="346">
        <v>6248838.1500000004</v>
      </c>
      <c r="P27" s="347">
        <v>10122961.629999999</v>
      </c>
      <c r="Q27" s="345">
        <v>1199938.98</v>
      </c>
      <c r="R27" s="346">
        <v>6834216</v>
      </c>
      <c r="S27" s="347">
        <v>6248838.1500000004</v>
      </c>
      <c r="T27" s="345">
        <v>5495625.7400000002</v>
      </c>
      <c r="U27" s="346">
        <v>6001218.2883333303</v>
      </c>
      <c r="V27" s="347">
        <v>5811470.0833333302</v>
      </c>
    </row>
    <row r="28" spans="1:22" ht="18.399999999999999" customHeight="1" thickBot="1">
      <c r="A28" s="337" t="s">
        <v>3</v>
      </c>
      <c r="B28" s="338"/>
      <c r="C28" s="338"/>
      <c r="D28" s="338"/>
      <c r="E28" s="338"/>
      <c r="F28" s="338"/>
      <c r="G28" s="358"/>
      <c r="H28" s="339">
        <v>1068396.2</v>
      </c>
      <c r="I28" s="340">
        <v>0</v>
      </c>
      <c r="J28" s="341">
        <v>0</v>
      </c>
      <c r="K28" s="339">
        <v>791682.45</v>
      </c>
      <c r="L28" s="340">
        <v>0</v>
      </c>
      <c r="M28" s="341">
        <v>0</v>
      </c>
      <c r="N28" s="339">
        <v>1646979.32</v>
      </c>
      <c r="O28" s="340">
        <v>0</v>
      </c>
      <c r="P28" s="341">
        <v>0</v>
      </c>
      <c r="Q28" s="339">
        <v>807385.52</v>
      </c>
      <c r="R28" s="340">
        <v>0</v>
      </c>
      <c r="S28" s="341">
        <v>0</v>
      </c>
      <c r="T28" s="339">
        <v>1666181.65</v>
      </c>
      <c r="U28" s="340">
        <v>0</v>
      </c>
      <c r="V28" s="341">
        <v>0</v>
      </c>
    </row>
    <row r="29" spans="1:22" ht="18.399999999999999" customHeight="1" thickBot="1">
      <c r="A29" s="352" t="s">
        <v>325</v>
      </c>
      <c r="B29" s="353"/>
      <c r="C29" s="353"/>
      <c r="D29" s="353"/>
      <c r="E29" s="353"/>
      <c r="F29" s="353"/>
      <c r="G29" s="359"/>
      <c r="H29" s="354">
        <f>SUM(H26:H28)</f>
        <v>5074613.72</v>
      </c>
      <c r="I29" s="355"/>
      <c r="J29" s="355"/>
      <c r="K29" s="354">
        <f>SUM(K26:K28)</f>
        <v>3977448.8899999997</v>
      </c>
      <c r="L29" s="355"/>
      <c r="M29" s="356"/>
      <c r="N29" s="355">
        <f>SUM(N26:N28)</f>
        <v>3673268.92</v>
      </c>
      <c r="O29" s="355"/>
      <c r="P29" s="355"/>
      <c r="Q29" s="354">
        <f>SUM(Q26:Q28)</f>
        <v>3370195.8800000004</v>
      </c>
      <c r="R29" s="355"/>
      <c r="S29" s="356"/>
      <c r="T29" s="354">
        <f>SUM(T26:T28)</f>
        <v>8566155.4800000004</v>
      </c>
      <c r="U29" s="355"/>
      <c r="V29" s="356"/>
    </row>
    <row r="30" spans="1:22" ht="16.899999999999999" customHeight="1">
      <c r="A30" s="63" t="s">
        <v>323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22" ht="16.899999999999999" customHeight="1"/>
  </sheetData>
  <protectedRanges>
    <protectedRange sqref="H10:H14 K10:K14 N10:N14 Q10:Q14 T10:T14" name="Plage1"/>
    <protectedRange sqref="Q16:Q17 N16:N17 K16:K17 H16:H17 T16:T17" name="Plage2"/>
    <protectedRange sqref="Q22:Q25 N22:N25 K22:K25 H22:H25 T22:T25" name="Plage5"/>
    <protectedRange sqref="Q27:Q28 N27:N28 K27:K28 H27:H28 T27:T28" name="Plage6"/>
  </protectedRanges>
  <mergeCells count="124">
    <mergeCell ref="A29:G29"/>
    <mergeCell ref="H29:J29"/>
    <mergeCell ref="K29:M29"/>
    <mergeCell ref="N29:P29"/>
    <mergeCell ref="Q29:S29"/>
    <mergeCell ref="T29:V29"/>
    <mergeCell ref="A27:G27"/>
    <mergeCell ref="H27:J27"/>
    <mergeCell ref="K27:M27"/>
    <mergeCell ref="N27:P27"/>
    <mergeCell ref="Q27:S27"/>
    <mergeCell ref="T27:V27"/>
    <mergeCell ref="A28:G28"/>
    <mergeCell ref="H28:J28"/>
    <mergeCell ref="K28:M28"/>
    <mergeCell ref="N28:P28"/>
    <mergeCell ref="Q28:S28"/>
    <mergeCell ref="T28:V28"/>
    <mergeCell ref="A25:G25"/>
    <mergeCell ref="H25:J25"/>
    <mergeCell ref="K25:M25"/>
    <mergeCell ref="N25:P25"/>
    <mergeCell ref="Q25:S25"/>
    <mergeCell ref="T25:V25"/>
    <mergeCell ref="A26:G26"/>
    <mergeCell ref="H26:J26"/>
    <mergeCell ref="K26:M26"/>
    <mergeCell ref="N26:P26"/>
    <mergeCell ref="Q26:S26"/>
    <mergeCell ref="T26:V26"/>
    <mergeCell ref="A23:G23"/>
    <mergeCell ref="H23:J23"/>
    <mergeCell ref="K23:M23"/>
    <mergeCell ref="N23:P23"/>
    <mergeCell ref="Q23:S23"/>
    <mergeCell ref="T23:V23"/>
    <mergeCell ref="A24:G24"/>
    <mergeCell ref="H24:J24"/>
    <mergeCell ref="K24:M24"/>
    <mergeCell ref="N24:P24"/>
    <mergeCell ref="Q24:S24"/>
    <mergeCell ref="T24:V24"/>
    <mergeCell ref="H20:V20"/>
    <mergeCell ref="A21:G21"/>
    <mergeCell ref="H21:J21"/>
    <mergeCell ref="K21:M21"/>
    <mergeCell ref="N21:P21"/>
    <mergeCell ref="Q21:S21"/>
    <mergeCell ref="T21:V21"/>
    <mergeCell ref="A22:G22"/>
    <mergeCell ref="H22:J22"/>
    <mergeCell ref="K22:M22"/>
    <mergeCell ref="N22:P22"/>
    <mergeCell ref="Q22:S22"/>
    <mergeCell ref="T22:V22"/>
    <mergeCell ref="A17:G17"/>
    <mergeCell ref="H17:J17"/>
    <mergeCell ref="K17:M17"/>
    <mergeCell ref="N17:P17"/>
    <mergeCell ref="Q17:S17"/>
    <mergeCell ref="T17:V17"/>
    <mergeCell ref="A18:G18"/>
    <mergeCell ref="H18:J18"/>
    <mergeCell ref="K18:M18"/>
    <mergeCell ref="N18:P18"/>
    <mergeCell ref="Q18:S18"/>
    <mergeCell ref="T18:V18"/>
    <mergeCell ref="A15:G15"/>
    <mergeCell ref="H15:J15"/>
    <mergeCell ref="K15:M15"/>
    <mergeCell ref="N15:P15"/>
    <mergeCell ref="Q15:S15"/>
    <mergeCell ref="T15:V15"/>
    <mergeCell ref="A16:G16"/>
    <mergeCell ref="H16:J16"/>
    <mergeCell ref="K16:M16"/>
    <mergeCell ref="N16:P16"/>
    <mergeCell ref="Q16:S16"/>
    <mergeCell ref="T16:V16"/>
    <mergeCell ref="A13:G13"/>
    <mergeCell ref="H13:J13"/>
    <mergeCell ref="K13:M13"/>
    <mergeCell ref="N13:P13"/>
    <mergeCell ref="Q13:S13"/>
    <mergeCell ref="T13:V13"/>
    <mergeCell ref="A14:G14"/>
    <mergeCell ref="H14:J14"/>
    <mergeCell ref="K14:M14"/>
    <mergeCell ref="N14:P14"/>
    <mergeCell ref="Q14:S14"/>
    <mergeCell ref="T14:V14"/>
    <mergeCell ref="A11:G11"/>
    <mergeCell ref="H11:J11"/>
    <mergeCell ref="K11:M11"/>
    <mergeCell ref="N11:P11"/>
    <mergeCell ref="Q11:S11"/>
    <mergeCell ref="T11:V11"/>
    <mergeCell ref="A12:G12"/>
    <mergeCell ref="H12:J12"/>
    <mergeCell ref="K12:M12"/>
    <mergeCell ref="N12:P12"/>
    <mergeCell ref="Q12:S12"/>
    <mergeCell ref="T12:V12"/>
    <mergeCell ref="A9:G9"/>
    <mergeCell ref="H9:J9"/>
    <mergeCell ref="K9:M9"/>
    <mergeCell ref="N9:P9"/>
    <mergeCell ref="Q9:S9"/>
    <mergeCell ref="T9:V9"/>
    <mergeCell ref="A10:G10"/>
    <mergeCell ref="H10:J10"/>
    <mergeCell ref="K10:M10"/>
    <mergeCell ref="N10:P10"/>
    <mergeCell ref="Q10:S10"/>
    <mergeCell ref="T10:V10"/>
    <mergeCell ref="A1:F2"/>
    <mergeCell ref="G1:T2"/>
    <mergeCell ref="H6:V6"/>
    <mergeCell ref="H7:J7"/>
    <mergeCell ref="K7:M7"/>
    <mergeCell ref="N7:P7"/>
    <mergeCell ref="Q7:S7"/>
    <mergeCell ref="T7:V7"/>
    <mergeCell ref="H8:V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69" t="str">
        <f>Coordonnées!A1</f>
        <v>Synthèse des Comptes</v>
      </c>
      <c r="B1" s="270"/>
      <c r="C1" s="270"/>
      <c r="D1" s="270"/>
      <c r="E1" s="274" t="str">
        <f>Coordonnées!G1</f>
        <v>Administration communale de La Roche En Ardenne</v>
      </c>
      <c r="F1" s="274"/>
      <c r="G1" s="274"/>
      <c r="H1" s="274"/>
      <c r="I1" s="209" t="str">
        <f>Coordonnées!$U$1</f>
        <v>Code INS</v>
      </c>
      <c r="J1" s="247">
        <f>Coordonnées!$V$1</f>
        <v>83031</v>
      </c>
    </row>
    <row r="2" spans="1:10" ht="16.149999999999999" customHeight="1">
      <c r="A2" s="271"/>
      <c r="B2" s="272"/>
      <c r="C2" s="272"/>
      <c r="D2" s="272"/>
      <c r="E2" s="275"/>
      <c r="F2" s="275"/>
      <c r="G2" s="275"/>
      <c r="H2" s="27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H3" s="164"/>
      <c r="I3" s="164" t="str">
        <f>Coordonnées!$U$3</f>
        <v>Version:</v>
      </c>
      <c r="J3" s="163">
        <f>Coordonnées!$V$3</f>
        <v>2</v>
      </c>
    </row>
    <row r="4" spans="1:10" ht="16.149999999999999" customHeight="1">
      <c r="A4" s="30"/>
      <c r="B4" s="29"/>
      <c r="C4" s="29"/>
      <c r="D4" s="29"/>
      <c r="E4" s="374" t="s">
        <v>302</v>
      </c>
      <c r="F4" s="375"/>
      <c r="G4" s="375"/>
      <c r="H4" s="375"/>
      <c r="I4" s="375"/>
    </row>
    <row r="5" spans="1:10" ht="17.649999999999999" customHeight="1">
      <c r="A5" s="28"/>
      <c r="E5" s="366" t="s">
        <v>326</v>
      </c>
      <c r="F5" s="367"/>
      <c r="G5" s="367"/>
      <c r="H5" s="367"/>
      <c r="I5" s="367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371" t="s">
        <v>37</v>
      </c>
      <c r="B8" s="372"/>
      <c r="C8" s="372"/>
      <c r="D8" s="373"/>
      <c r="E8" s="266">
        <v>1678935.03</v>
      </c>
      <c r="F8" s="266">
        <v>999709.25</v>
      </c>
      <c r="G8" s="266">
        <v>232351.34</v>
      </c>
      <c r="H8" s="266">
        <v>451886.03</v>
      </c>
      <c r="I8" s="266">
        <v>233884.76</v>
      </c>
    </row>
    <row r="9" spans="1:10" ht="30" customHeight="1">
      <c r="A9" s="368" t="s">
        <v>18</v>
      </c>
      <c r="B9" s="369"/>
      <c r="C9" s="369"/>
      <c r="D9" s="370"/>
      <c r="E9" s="266">
        <v>2721345.94</v>
      </c>
      <c r="F9" s="266">
        <v>2088771.49</v>
      </c>
      <c r="G9" s="266">
        <v>2348846.48</v>
      </c>
      <c r="H9" s="266">
        <v>2411909.7200000002</v>
      </c>
      <c r="I9" s="266">
        <v>2948358.74</v>
      </c>
    </row>
    <row r="10" spans="1:10" ht="30" customHeight="1">
      <c r="A10" s="368" t="s">
        <v>19</v>
      </c>
      <c r="B10" s="369"/>
      <c r="C10" s="369"/>
      <c r="D10" s="370"/>
      <c r="E10" s="266">
        <v>595090.68999999994</v>
      </c>
      <c r="F10" s="266">
        <v>612509</v>
      </c>
      <c r="G10" s="266">
        <v>638187.56999999995</v>
      </c>
      <c r="H10" s="266">
        <v>660147.18999999994</v>
      </c>
      <c r="I10" s="266">
        <v>637321.4</v>
      </c>
    </row>
    <row r="11" spans="1:10" ht="30" customHeight="1">
      <c r="A11" s="368" t="s">
        <v>20</v>
      </c>
      <c r="B11" s="369"/>
      <c r="C11" s="369"/>
      <c r="D11" s="370"/>
      <c r="E11" s="266">
        <v>2044677.89</v>
      </c>
      <c r="F11" s="266">
        <v>2270488.75</v>
      </c>
      <c r="G11" s="266">
        <v>2475931.11</v>
      </c>
      <c r="H11" s="266">
        <v>2532348.85</v>
      </c>
      <c r="I11" s="266">
        <v>2751199.91</v>
      </c>
    </row>
    <row r="12" spans="1:10" ht="30" customHeight="1">
      <c r="A12" s="368" t="s">
        <v>28</v>
      </c>
      <c r="B12" s="369"/>
      <c r="C12" s="369"/>
      <c r="D12" s="370"/>
      <c r="E12" s="266">
        <v>137914.62</v>
      </c>
      <c r="F12" s="266">
        <v>133135.89000000001</v>
      </c>
      <c r="G12" s="266">
        <v>153752.39000000001</v>
      </c>
      <c r="H12" s="266">
        <v>203695.57</v>
      </c>
      <c r="I12" s="266">
        <v>142469.54999999999</v>
      </c>
    </row>
    <row r="13" spans="1:10" ht="30" customHeight="1">
      <c r="A13" s="368" t="s">
        <v>21</v>
      </c>
      <c r="B13" s="369"/>
      <c r="C13" s="369"/>
      <c r="D13" s="370"/>
      <c r="E13" s="266">
        <v>346792.63</v>
      </c>
      <c r="F13" s="266">
        <v>287542.71999999997</v>
      </c>
      <c r="G13" s="266">
        <v>361188.8</v>
      </c>
      <c r="H13" s="266">
        <v>495152.12</v>
      </c>
      <c r="I13" s="266">
        <v>453230.93</v>
      </c>
    </row>
    <row r="14" spans="1:10" ht="30" customHeight="1">
      <c r="A14" s="368" t="s">
        <v>22</v>
      </c>
      <c r="B14" s="369"/>
      <c r="C14" s="369"/>
      <c r="D14" s="370"/>
      <c r="E14" s="266">
        <v>319908.17</v>
      </c>
      <c r="F14" s="266">
        <v>403194.33</v>
      </c>
      <c r="G14" s="266">
        <v>392036.81</v>
      </c>
      <c r="H14" s="266">
        <v>410486.32</v>
      </c>
      <c r="I14" s="266">
        <v>387128.51</v>
      </c>
    </row>
    <row r="15" spans="1:10" ht="30" customHeight="1">
      <c r="A15" s="368" t="s">
        <v>23</v>
      </c>
      <c r="B15" s="369"/>
      <c r="C15" s="369"/>
      <c r="D15" s="370"/>
      <c r="E15" s="266">
        <v>651903.63</v>
      </c>
      <c r="F15" s="266">
        <v>853309.4</v>
      </c>
      <c r="G15" s="266">
        <v>766237.13</v>
      </c>
      <c r="H15" s="266">
        <v>1166231.47</v>
      </c>
      <c r="I15" s="266">
        <v>1029220.34</v>
      </c>
    </row>
    <row r="16" spans="1:10" ht="30" customHeight="1">
      <c r="A16" s="360" t="s">
        <v>34</v>
      </c>
      <c r="B16" s="361"/>
      <c r="C16" s="361"/>
      <c r="D16" s="362"/>
      <c r="E16" s="266">
        <v>0</v>
      </c>
      <c r="F16" s="266">
        <v>0</v>
      </c>
      <c r="G16" s="266">
        <v>0</v>
      </c>
      <c r="H16" s="266">
        <v>0</v>
      </c>
      <c r="I16" s="266">
        <v>0</v>
      </c>
    </row>
    <row r="17" spans="1:9" ht="30" customHeight="1">
      <c r="A17" s="368" t="s">
        <v>33</v>
      </c>
      <c r="B17" s="369"/>
      <c r="C17" s="369"/>
      <c r="D17" s="370"/>
      <c r="E17" s="266">
        <v>193785.69</v>
      </c>
      <c r="F17" s="266">
        <v>153302.65</v>
      </c>
      <c r="G17" s="266">
        <v>214475.54</v>
      </c>
      <c r="H17" s="266">
        <v>216040</v>
      </c>
      <c r="I17" s="266">
        <v>170521.2</v>
      </c>
    </row>
    <row r="18" spans="1:9" ht="30" customHeight="1">
      <c r="A18" s="368" t="s">
        <v>24</v>
      </c>
      <c r="B18" s="369"/>
      <c r="C18" s="369"/>
      <c r="D18" s="370"/>
      <c r="E18" s="266">
        <v>719489.04</v>
      </c>
      <c r="F18" s="266">
        <v>678271.43</v>
      </c>
      <c r="G18" s="266">
        <v>735966.45</v>
      </c>
      <c r="H18" s="266">
        <v>956061.12</v>
      </c>
      <c r="I18" s="266">
        <v>939346.58</v>
      </c>
    </row>
    <row r="19" spans="1:9" ht="30" customHeight="1">
      <c r="A19" s="360" t="s">
        <v>25</v>
      </c>
      <c r="B19" s="361"/>
      <c r="C19" s="361"/>
      <c r="D19" s="362"/>
      <c r="E19" s="266">
        <v>1686668.17</v>
      </c>
      <c r="F19" s="266">
        <v>866120.87</v>
      </c>
      <c r="G19" s="266">
        <v>776854.22</v>
      </c>
      <c r="H19" s="266">
        <v>836358.27</v>
      </c>
      <c r="I19" s="266">
        <v>991368.99</v>
      </c>
    </row>
    <row r="20" spans="1:9" ht="30" customHeight="1">
      <c r="A20" s="368" t="s">
        <v>26</v>
      </c>
      <c r="B20" s="369"/>
      <c r="C20" s="369"/>
      <c r="D20" s="370"/>
      <c r="E20" s="266">
        <v>1386.66</v>
      </c>
      <c r="F20" s="266">
        <v>1472.45</v>
      </c>
      <c r="G20" s="266">
        <v>1581.94</v>
      </c>
      <c r="H20" s="266">
        <v>1598.22</v>
      </c>
      <c r="I20" s="266">
        <v>1626.8</v>
      </c>
    </row>
    <row r="21" spans="1:9" ht="30" customHeight="1">
      <c r="A21" s="363" t="s">
        <v>27</v>
      </c>
      <c r="B21" s="364"/>
      <c r="C21" s="364"/>
      <c r="D21" s="365"/>
      <c r="E21" s="266">
        <v>8317.2800000000007</v>
      </c>
      <c r="F21" s="266">
        <v>7265.99</v>
      </c>
      <c r="G21" s="266">
        <v>7267.39</v>
      </c>
      <c r="H21" s="266">
        <v>7940.9</v>
      </c>
      <c r="I21" s="266">
        <v>7496.47</v>
      </c>
    </row>
  </sheetData>
  <mergeCells count="18">
    <mergeCell ref="E4:I4"/>
    <mergeCell ref="E1:H2"/>
    <mergeCell ref="A1:D2"/>
    <mergeCell ref="A13:D13"/>
    <mergeCell ref="A15:D15"/>
    <mergeCell ref="A16:D16"/>
    <mergeCell ref="A21:D21"/>
    <mergeCell ref="E5:I5"/>
    <mergeCell ref="A19:D19"/>
    <mergeCell ref="A20:D20"/>
    <mergeCell ref="A17:D17"/>
    <mergeCell ref="A18:D18"/>
    <mergeCell ref="A14:D14"/>
    <mergeCell ref="A10:D10"/>
    <mergeCell ref="A11:D11"/>
    <mergeCell ref="A12:D12"/>
    <mergeCell ref="A8:D8"/>
    <mergeCell ref="A9:D9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69" t="str">
        <f>Coordonnées!A1</f>
        <v>Synthèse des Comptes</v>
      </c>
      <c r="B1" s="270"/>
      <c r="C1" s="270"/>
      <c r="D1" s="270"/>
      <c r="E1" s="274" t="str">
        <f>Coordonnées!G1</f>
        <v>Administration communale de La Roche En Ardenne</v>
      </c>
      <c r="F1" s="274"/>
      <c r="G1" s="274"/>
      <c r="H1" s="274"/>
      <c r="I1" s="209" t="str">
        <f>Coordonnées!$U$1</f>
        <v>Code INS</v>
      </c>
      <c r="J1" s="247">
        <f>Coordonnées!$V$1</f>
        <v>83031</v>
      </c>
    </row>
    <row r="2" spans="1:10" ht="16.149999999999999" customHeight="1">
      <c r="A2" s="271"/>
      <c r="B2" s="272"/>
      <c r="C2" s="272"/>
      <c r="D2" s="272"/>
      <c r="E2" s="275"/>
      <c r="F2" s="275"/>
      <c r="G2" s="275"/>
      <c r="H2" s="27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H3" s="164"/>
      <c r="I3" s="164" t="str">
        <f>Coordonnées!$U$3</f>
        <v>Version:</v>
      </c>
      <c r="J3" s="166">
        <f>Coordonnées!$V$3</f>
        <v>2</v>
      </c>
    </row>
    <row r="4" spans="1:10" ht="16.149999999999999" customHeight="1">
      <c r="A4" s="30"/>
      <c r="B4" s="29"/>
      <c r="C4" s="29"/>
      <c r="D4" s="29"/>
      <c r="E4" s="374" t="s">
        <v>302</v>
      </c>
      <c r="F4" s="375"/>
      <c r="G4" s="375"/>
      <c r="H4" s="375"/>
      <c r="I4" s="375"/>
    </row>
    <row r="5" spans="1:10" ht="17.649999999999999" customHeight="1">
      <c r="A5" s="28"/>
      <c r="E5" s="376" t="s">
        <v>327</v>
      </c>
      <c r="F5" s="377"/>
      <c r="G5" s="377"/>
      <c r="H5" s="377"/>
      <c r="I5" s="377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371" t="s">
        <v>37</v>
      </c>
      <c r="B8" s="372"/>
      <c r="C8" s="372"/>
      <c r="D8" s="373"/>
      <c r="E8" s="266">
        <v>6851762.6699999999</v>
      </c>
      <c r="F8" s="266">
        <v>8451602.0899999999</v>
      </c>
      <c r="G8" s="266">
        <v>9355222.6400000006</v>
      </c>
      <c r="H8" s="266">
        <v>10385049.07</v>
      </c>
      <c r="I8" s="266">
        <v>11363343.23</v>
      </c>
    </row>
    <row r="9" spans="1:10" ht="30" customHeight="1">
      <c r="A9" s="368" t="s">
        <v>18</v>
      </c>
      <c r="B9" s="369"/>
      <c r="C9" s="369"/>
      <c r="D9" s="370"/>
      <c r="E9" s="266">
        <v>1318171.4099999999</v>
      </c>
      <c r="F9" s="266">
        <v>251572.25</v>
      </c>
      <c r="G9" s="266">
        <v>158392.32000000001</v>
      </c>
      <c r="H9" s="266">
        <v>408747.72</v>
      </c>
      <c r="I9" s="266">
        <v>744247.44</v>
      </c>
    </row>
    <row r="10" spans="1:10" ht="30" customHeight="1">
      <c r="A10" s="368" t="s">
        <v>19</v>
      </c>
      <c r="B10" s="369"/>
      <c r="C10" s="369"/>
      <c r="D10" s="370"/>
      <c r="E10" s="266">
        <v>0</v>
      </c>
      <c r="F10" s="266">
        <v>0</v>
      </c>
      <c r="G10" s="266">
        <v>0</v>
      </c>
      <c r="H10" s="266">
        <v>0</v>
      </c>
      <c r="I10" s="266">
        <v>0</v>
      </c>
    </row>
    <row r="11" spans="1:10" ht="30" customHeight="1">
      <c r="A11" s="368" t="s">
        <v>20</v>
      </c>
      <c r="B11" s="369"/>
      <c r="C11" s="369"/>
      <c r="D11" s="370"/>
      <c r="E11" s="266">
        <v>257392.87</v>
      </c>
      <c r="F11" s="266">
        <v>76583.08</v>
      </c>
      <c r="G11" s="266">
        <v>70773.67</v>
      </c>
      <c r="H11" s="266">
        <v>75574.22</v>
      </c>
      <c r="I11" s="266">
        <v>118226</v>
      </c>
    </row>
    <row r="12" spans="1:10" ht="30" customHeight="1">
      <c r="A12" s="368" t="s">
        <v>28</v>
      </c>
      <c r="B12" s="369"/>
      <c r="C12" s="369"/>
      <c r="D12" s="370"/>
      <c r="E12" s="266">
        <v>128656.92</v>
      </c>
      <c r="F12" s="266">
        <v>137792.71</v>
      </c>
      <c r="G12" s="266">
        <v>141318.14000000001</v>
      </c>
      <c r="H12" s="266">
        <v>139551.14000000001</v>
      </c>
      <c r="I12" s="266">
        <v>143215.32999999999</v>
      </c>
    </row>
    <row r="13" spans="1:10" ht="30" customHeight="1">
      <c r="A13" s="368" t="s">
        <v>21</v>
      </c>
      <c r="B13" s="369"/>
      <c r="C13" s="369"/>
      <c r="D13" s="370"/>
      <c r="E13" s="266">
        <v>2264180.92</v>
      </c>
      <c r="F13" s="266">
        <v>1081814.8999999999</v>
      </c>
      <c r="G13" s="266">
        <v>1237945.58</v>
      </c>
      <c r="H13" s="266">
        <v>1837024.44</v>
      </c>
      <c r="I13" s="266">
        <v>1686967.19</v>
      </c>
    </row>
    <row r="14" spans="1:10" ht="30" customHeight="1">
      <c r="A14" s="368" t="s">
        <v>22</v>
      </c>
      <c r="B14" s="369"/>
      <c r="C14" s="369"/>
      <c r="D14" s="370"/>
      <c r="E14" s="266">
        <v>197514.52</v>
      </c>
      <c r="F14" s="266">
        <v>153127.81</v>
      </c>
      <c r="G14" s="266">
        <v>165725.03</v>
      </c>
      <c r="H14" s="266">
        <v>175281.72</v>
      </c>
      <c r="I14" s="266">
        <v>185960.6</v>
      </c>
    </row>
    <row r="15" spans="1:10" ht="30" customHeight="1">
      <c r="A15" s="368" t="s">
        <v>23</v>
      </c>
      <c r="B15" s="369"/>
      <c r="C15" s="369"/>
      <c r="D15" s="370"/>
      <c r="E15" s="266">
        <v>155794.51</v>
      </c>
      <c r="F15" s="266">
        <v>66115.929999999993</v>
      </c>
      <c r="G15" s="266">
        <v>90740.77</v>
      </c>
      <c r="H15" s="266">
        <v>116364.8</v>
      </c>
      <c r="I15" s="266">
        <v>113468.84</v>
      </c>
    </row>
    <row r="16" spans="1:10" ht="30" customHeight="1">
      <c r="A16" s="360" t="s">
        <v>34</v>
      </c>
      <c r="B16" s="361"/>
      <c r="C16" s="361"/>
      <c r="D16" s="362"/>
      <c r="E16" s="266">
        <v>0</v>
      </c>
      <c r="F16" s="266">
        <v>0</v>
      </c>
      <c r="G16" s="266">
        <v>0</v>
      </c>
      <c r="H16" s="266">
        <v>0</v>
      </c>
      <c r="I16" s="266">
        <v>0</v>
      </c>
    </row>
    <row r="17" spans="1:9" ht="30" customHeight="1">
      <c r="A17" s="368" t="s">
        <v>33</v>
      </c>
      <c r="B17" s="369"/>
      <c r="C17" s="369"/>
      <c r="D17" s="370"/>
      <c r="E17" s="266">
        <v>0</v>
      </c>
      <c r="F17" s="266">
        <v>0</v>
      </c>
      <c r="G17" s="266">
        <v>0</v>
      </c>
      <c r="H17" s="266">
        <v>0</v>
      </c>
      <c r="I17" s="266">
        <v>0</v>
      </c>
    </row>
    <row r="18" spans="1:9" ht="30" customHeight="1">
      <c r="A18" s="368" t="s">
        <v>24</v>
      </c>
      <c r="B18" s="369"/>
      <c r="C18" s="369"/>
      <c r="D18" s="370"/>
      <c r="E18" s="266">
        <v>0</v>
      </c>
      <c r="F18" s="266">
        <v>8462.4</v>
      </c>
      <c r="G18" s="266">
        <v>11745.75</v>
      </c>
      <c r="H18" s="266">
        <v>12410.86</v>
      </c>
      <c r="I18" s="266">
        <v>6906.66</v>
      </c>
    </row>
    <row r="19" spans="1:9" ht="30" customHeight="1">
      <c r="A19" s="360" t="s">
        <v>25</v>
      </c>
      <c r="B19" s="361"/>
      <c r="C19" s="361"/>
      <c r="D19" s="362"/>
      <c r="E19" s="266">
        <v>952427.56</v>
      </c>
      <c r="F19" s="266">
        <v>481368.79</v>
      </c>
      <c r="G19" s="266">
        <v>93202.44</v>
      </c>
      <c r="H19" s="266">
        <v>60515.64</v>
      </c>
      <c r="I19" s="266">
        <v>131225.64000000001</v>
      </c>
    </row>
    <row r="20" spans="1:9" ht="30" customHeight="1">
      <c r="A20" s="368" t="s">
        <v>26</v>
      </c>
      <c r="B20" s="369"/>
      <c r="C20" s="369"/>
      <c r="D20" s="370"/>
      <c r="E20" s="266">
        <v>0</v>
      </c>
      <c r="F20" s="266">
        <v>0</v>
      </c>
      <c r="G20" s="266">
        <v>0</v>
      </c>
      <c r="H20" s="266">
        <v>0</v>
      </c>
      <c r="I20" s="266">
        <v>0</v>
      </c>
    </row>
    <row r="21" spans="1:9" ht="30" customHeight="1">
      <c r="A21" s="363" t="s">
        <v>27</v>
      </c>
      <c r="B21" s="364"/>
      <c r="C21" s="364"/>
      <c r="D21" s="365"/>
      <c r="E21" s="266">
        <v>0</v>
      </c>
      <c r="F21" s="266">
        <v>0</v>
      </c>
      <c r="G21" s="266">
        <v>0</v>
      </c>
      <c r="H21" s="266">
        <v>0</v>
      </c>
      <c r="I21" s="266">
        <v>0</v>
      </c>
    </row>
  </sheetData>
  <mergeCells count="18">
    <mergeCell ref="A17:D17"/>
    <mergeCell ref="A18:D18"/>
    <mergeCell ref="A19:D19"/>
    <mergeCell ref="A20:D20"/>
    <mergeCell ref="A21:D21"/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69" t="str">
        <f>Coordonnées!A1</f>
        <v>Synthèse des Comptes</v>
      </c>
      <c r="B1" s="270"/>
      <c r="C1" s="270"/>
      <c r="D1" s="270"/>
      <c r="E1" s="274" t="str">
        <f>Coordonnées!G1</f>
        <v>Administration communale de La Roche En Ardenne</v>
      </c>
      <c r="F1" s="274"/>
      <c r="G1" s="274"/>
      <c r="H1" s="274"/>
      <c r="I1" s="209" t="str">
        <f>Coordonnées!$U$1</f>
        <v>Code INS</v>
      </c>
      <c r="J1" s="247">
        <f>Coordonnées!$V$1</f>
        <v>83031</v>
      </c>
    </row>
    <row r="2" spans="1:10" ht="16.149999999999999" customHeight="1">
      <c r="A2" s="271"/>
      <c r="B2" s="272"/>
      <c r="C2" s="272"/>
      <c r="D2" s="272"/>
      <c r="E2" s="275"/>
      <c r="F2" s="275"/>
      <c r="G2" s="275"/>
      <c r="H2" s="27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I3" s="164" t="str">
        <f>Coordonnées!$U$3</f>
        <v>Version:</v>
      </c>
      <c r="J3" s="166">
        <f>Coordonnées!$V$3</f>
        <v>2</v>
      </c>
    </row>
    <row r="4" spans="1:10" ht="16.149999999999999" customHeight="1">
      <c r="A4" s="30"/>
      <c r="B4" s="29"/>
      <c r="C4" s="29"/>
      <c r="D4" s="29"/>
      <c r="E4" s="374" t="s">
        <v>302</v>
      </c>
      <c r="F4" s="375"/>
      <c r="G4" s="375"/>
      <c r="H4" s="375"/>
      <c r="I4" s="375"/>
    </row>
    <row r="5" spans="1:10" ht="17.649999999999999" customHeight="1">
      <c r="A5" s="28"/>
      <c r="E5" s="378" t="s">
        <v>328</v>
      </c>
      <c r="F5" s="379"/>
      <c r="G5" s="379"/>
      <c r="H5" s="379"/>
      <c r="I5" s="379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371" t="s">
        <v>37</v>
      </c>
      <c r="B8" s="372"/>
      <c r="C8" s="372"/>
      <c r="D8" s="373"/>
      <c r="E8" s="266">
        <v>1727249.31</v>
      </c>
      <c r="F8" s="266">
        <v>1438641.27</v>
      </c>
      <c r="G8" s="266">
        <v>814552.87</v>
      </c>
      <c r="H8" s="266">
        <v>1628281.95</v>
      </c>
      <c r="I8" s="266">
        <v>451465.51</v>
      </c>
    </row>
    <row r="9" spans="1:10" ht="30" customHeight="1">
      <c r="A9" s="368" t="s">
        <v>18</v>
      </c>
      <c r="B9" s="369"/>
      <c r="C9" s="369"/>
      <c r="D9" s="370"/>
      <c r="E9" s="266">
        <v>48689.83</v>
      </c>
      <c r="F9" s="266">
        <v>401514.96</v>
      </c>
      <c r="G9" s="266">
        <v>938073.99</v>
      </c>
      <c r="H9" s="266">
        <v>257177.99</v>
      </c>
      <c r="I9" s="266">
        <v>406052.93</v>
      </c>
    </row>
    <row r="10" spans="1:10" ht="30" customHeight="1">
      <c r="A10" s="368" t="s">
        <v>19</v>
      </c>
      <c r="B10" s="369"/>
      <c r="C10" s="369"/>
      <c r="D10" s="370"/>
      <c r="E10" s="266">
        <v>0</v>
      </c>
      <c r="F10" s="266">
        <v>0</v>
      </c>
      <c r="G10" s="266">
        <v>0</v>
      </c>
      <c r="H10" s="266">
        <v>0</v>
      </c>
      <c r="I10" s="266">
        <v>0</v>
      </c>
    </row>
    <row r="11" spans="1:10" ht="30" customHeight="1">
      <c r="A11" s="368" t="s">
        <v>20</v>
      </c>
      <c r="B11" s="369"/>
      <c r="C11" s="369"/>
      <c r="D11" s="370"/>
      <c r="E11" s="266">
        <v>1195338.5</v>
      </c>
      <c r="F11" s="266">
        <v>227179.01</v>
      </c>
      <c r="G11" s="266">
        <v>430862.31</v>
      </c>
      <c r="H11" s="266">
        <v>1013134.23</v>
      </c>
      <c r="I11" s="266">
        <v>1518557.55</v>
      </c>
    </row>
    <row r="12" spans="1:10" ht="30" customHeight="1">
      <c r="A12" s="368" t="s">
        <v>28</v>
      </c>
      <c r="B12" s="369"/>
      <c r="C12" s="369"/>
      <c r="D12" s="370"/>
      <c r="E12" s="266">
        <v>129156.39</v>
      </c>
      <c r="F12" s="266">
        <v>0</v>
      </c>
      <c r="G12" s="266">
        <v>557475.76</v>
      </c>
      <c r="H12" s="266">
        <v>3616051.66</v>
      </c>
      <c r="I12" s="266">
        <v>605000</v>
      </c>
    </row>
    <row r="13" spans="1:10" ht="30" customHeight="1">
      <c r="A13" s="368" t="s">
        <v>21</v>
      </c>
      <c r="B13" s="369"/>
      <c r="C13" s="369"/>
      <c r="D13" s="370"/>
      <c r="E13" s="266">
        <v>0</v>
      </c>
      <c r="F13" s="266">
        <v>0</v>
      </c>
      <c r="G13" s="266">
        <v>0</v>
      </c>
      <c r="H13" s="266">
        <v>0</v>
      </c>
      <c r="I13" s="266">
        <v>0</v>
      </c>
    </row>
    <row r="14" spans="1:10" ht="30" customHeight="1">
      <c r="A14" s="368" t="s">
        <v>22</v>
      </c>
      <c r="B14" s="369"/>
      <c r="C14" s="369"/>
      <c r="D14" s="370"/>
      <c r="E14" s="266">
        <v>643934.37</v>
      </c>
      <c r="F14" s="266">
        <v>30238.66</v>
      </c>
      <c r="G14" s="266">
        <v>58916.95</v>
      </c>
      <c r="H14" s="266">
        <v>37295.879999999997</v>
      </c>
      <c r="I14" s="266">
        <v>63323.28</v>
      </c>
    </row>
    <row r="15" spans="1:10" ht="30" customHeight="1">
      <c r="A15" s="368" t="s">
        <v>23</v>
      </c>
      <c r="B15" s="369"/>
      <c r="C15" s="369"/>
      <c r="D15" s="370"/>
      <c r="E15" s="266">
        <v>10000</v>
      </c>
      <c r="F15" s="266">
        <v>13861.16</v>
      </c>
      <c r="G15" s="266">
        <v>145200</v>
      </c>
      <c r="H15" s="266">
        <v>0</v>
      </c>
      <c r="I15" s="266">
        <v>6933.3</v>
      </c>
    </row>
    <row r="16" spans="1:10" ht="30" customHeight="1">
      <c r="A16" s="360" t="s">
        <v>34</v>
      </c>
      <c r="B16" s="361"/>
      <c r="C16" s="361"/>
      <c r="D16" s="362"/>
      <c r="E16" s="266">
        <v>0</v>
      </c>
      <c r="F16" s="266">
        <v>0</v>
      </c>
      <c r="G16" s="266">
        <v>0</v>
      </c>
      <c r="H16" s="266">
        <v>0</v>
      </c>
      <c r="I16" s="266">
        <v>0</v>
      </c>
    </row>
    <row r="17" spans="1:9" ht="30" customHeight="1">
      <c r="A17" s="368" t="s">
        <v>33</v>
      </c>
      <c r="B17" s="369"/>
      <c r="C17" s="369"/>
      <c r="D17" s="370"/>
      <c r="E17" s="266">
        <v>6370.35</v>
      </c>
      <c r="F17" s="266">
        <v>8710.08</v>
      </c>
      <c r="G17" s="266">
        <v>1996.5</v>
      </c>
      <c r="H17" s="266">
        <v>19928.16</v>
      </c>
      <c r="I17" s="266">
        <v>7904</v>
      </c>
    </row>
    <row r="18" spans="1:9" ht="30" customHeight="1">
      <c r="A18" s="368" t="s">
        <v>24</v>
      </c>
      <c r="B18" s="369"/>
      <c r="C18" s="369"/>
      <c r="D18" s="370"/>
      <c r="E18" s="266">
        <v>0</v>
      </c>
      <c r="F18" s="266">
        <v>0</v>
      </c>
      <c r="G18" s="266">
        <v>60000</v>
      </c>
      <c r="H18" s="266">
        <v>107865</v>
      </c>
      <c r="I18" s="266">
        <v>0</v>
      </c>
    </row>
    <row r="19" spans="1:9" ht="30" customHeight="1">
      <c r="A19" s="360" t="s">
        <v>25</v>
      </c>
      <c r="B19" s="361"/>
      <c r="C19" s="361"/>
      <c r="D19" s="362"/>
      <c r="E19" s="266">
        <v>51300</v>
      </c>
      <c r="F19" s="266">
        <v>65327.96</v>
      </c>
      <c r="G19" s="266">
        <v>51300</v>
      </c>
      <c r="H19" s="266">
        <v>52759.16</v>
      </c>
      <c r="I19" s="266">
        <v>51300</v>
      </c>
    </row>
    <row r="20" spans="1:9" ht="30" customHeight="1">
      <c r="A20" s="368" t="s">
        <v>26</v>
      </c>
      <c r="B20" s="369"/>
      <c r="C20" s="369"/>
      <c r="D20" s="370"/>
      <c r="E20" s="266">
        <v>0</v>
      </c>
      <c r="F20" s="266">
        <v>0</v>
      </c>
      <c r="G20" s="266">
        <v>0</v>
      </c>
      <c r="H20" s="266">
        <v>0</v>
      </c>
      <c r="I20" s="266">
        <v>0</v>
      </c>
    </row>
    <row r="21" spans="1:9" ht="30" customHeight="1">
      <c r="A21" s="363" t="s">
        <v>27</v>
      </c>
      <c r="B21" s="364"/>
      <c r="C21" s="364"/>
      <c r="D21" s="365"/>
      <c r="E21" s="266">
        <v>39.5</v>
      </c>
      <c r="F21" s="266">
        <v>0</v>
      </c>
      <c r="G21" s="266">
        <v>0</v>
      </c>
      <c r="H21" s="266">
        <v>0</v>
      </c>
      <c r="I21" s="266">
        <v>99825</v>
      </c>
    </row>
  </sheetData>
  <mergeCells count="18">
    <mergeCell ref="A17:D17"/>
    <mergeCell ref="A18:D18"/>
    <mergeCell ref="A19:D19"/>
    <mergeCell ref="A20:D20"/>
    <mergeCell ref="A21:D21"/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69" t="str">
        <f>Coordonnées!A1</f>
        <v>Synthèse des Comptes</v>
      </c>
      <c r="B1" s="270"/>
      <c r="C1" s="270"/>
      <c r="D1" s="270"/>
      <c r="E1" s="274" t="str">
        <f>Coordonnées!G1</f>
        <v>Administration communale de La Roche En Ardenne</v>
      </c>
      <c r="F1" s="274"/>
      <c r="G1" s="274"/>
      <c r="H1" s="274"/>
      <c r="I1" s="209" t="str">
        <f>Coordonnées!$U$1</f>
        <v>Code INS</v>
      </c>
      <c r="J1" s="247">
        <f>Coordonnées!$V$1</f>
        <v>83031</v>
      </c>
    </row>
    <row r="2" spans="1:10" ht="16.149999999999999" customHeight="1">
      <c r="A2" s="271"/>
      <c r="B2" s="272"/>
      <c r="C2" s="272"/>
      <c r="D2" s="272"/>
      <c r="E2" s="275"/>
      <c r="F2" s="275"/>
      <c r="G2" s="275"/>
      <c r="H2" s="27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H3" s="164"/>
      <c r="I3" s="164" t="str">
        <f>Coordonnées!$U$3</f>
        <v>Version:</v>
      </c>
      <c r="J3" s="166">
        <f>Coordonnées!$V$3</f>
        <v>2</v>
      </c>
    </row>
    <row r="4" spans="1:10" ht="16.149999999999999" customHeight="1">
      <c r="A4" s="30"/>
      <c r="B4" s="29"/>
      <c r="C4" s="29"/>
      <c r="D4" s="29"/>
      <c r="E4" s="374" t="s">
        <v>302</v>
      </c>
      <c r="F4" s="375"/>
      <c r="G4" s="375"/>
      <c r="H4" s="375"/>
      <c r="I4" s="375"/>
    </row>
    <row r="5" spans="1:10" ht="17.649999999999999" customHeight="1">
      <c r="A5" s="28"/>
      <c r="E5" s="380" t="s">
        <v>329</v>
      </c>
      <c r="F5" s="381"/>
      <c r="G5" s="381"/>
      <c r="H5" s="381"/>
      <c r="I5" s="381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371" t="s">
        <v>37</v>
      </c>
      <c r="B8" s="372"/>
      <c r="C8" s="372"/>
      <c r="D8" s="373"/>
      <c r="E8" s="266">
        <v>2340148.1800000002</v>
      </c>
      <c r="F8" s="266">
        <v>2521992.7400000002</v>
      </c>
      <c r="G8" s="266">
        <v>2902430.11</v>
      </c>
      <c r="H8" s="266">
        <v>2048428.7</v>
      </c>
      <c r="I8" s="266">
        <v>2274090.7799999998</v>
      </c>
    </row>
    <row r="9" spans="1:10" ht="30" customHeight="1">
      <c r="A9" s="368" t="s">
        <v>18</v>
      </c>
      <c r="B9" s="369"/>
      <c r="C9" s="369"/>
      <c r="D9" s="370"/>
      <c r="E9" s="266">
        <v>1414823</v>
      </c>
      <c r="F9" s="266">
        <v>671717.8</v>
      </c>
      <c r="G9" s="266">
        <v>350036</v>
      </c>
      <c r="H9" s="266">
        <v>894748.93</v>
      </c>
      <c r="I9" s="266">
        <v>200266.55</v>
      </c>
    </row>
    <row r="10" spans="1:10" ht="30" customHeight="1">
      <c r="A10" s="368" t="s">
        <v>19</v>
      </c>
      <c r="B10" s="369"/>
      <c r="C10" s="369"/>
      <c r="D10" s="370"/>
      <c r="E10" s="266">
        <v>0</v>
      </c>
      <c r="F10" s="266">
        <v>0</v>
      </c>
      <c r="G10" s="266">
        <v>0</v>
      </c>
      <c r="H10" s="266">
        <v>0</v>
      </c>
      <c r="I10" s="266">
        <v>0</v>
      </c>
    </row>
    <row r="11" spans="1:10" ht="30" customHeight="1">
      <c r="A11" s="368" t="s">
        <v>20</v>
      </c>
      <c r="B11" s="369"/>
      <c r="C11" s="369"/>
      <c r="D11" s="370"/>
      <c r="E11" s="266">
        <v>731394.67</v>
      </c>
      <c r="F11" s="266">
        <v>148439.81</v>
      </c>
      <c r="G11" s="266">
        <v>390986.06</v>
      </c>
      <c r="H11" s="266">
        <v>323110.45</v>
      </c>
      <c r="I11" s="266">
        <v>754354.36</v>
      </c>
    </row>
    <row r="12" spans="1:10" ht="30" customHeight="1">
      <c r="A12" s="368" t="s">
        <v>28</v>
      </c>
      <c r="B12" s="369"/>
      <c r="C12" s="369"/>
      <c r="D12" s="370"/>
      <c r="E12" s="266">
        <v>0</v>
      </c>
      <c r="F12" s="266">
        <v>0</v>
      </c>
      <c r="G12" s="266">
        <v>2500</v>
      </c>
      <c r="H12" s="266">
        <v>0</v>
      </c>
      <c r="I12" s="266">
        <v>224496.09</v>
      </c>
    </row>
    <row r="13" spans="1:10" ht="30" customHeight="1">
      <c r="A13" s="368" t="s">
        <v>21</v>
      </c>
      <c r="B13" s="369"/>
      <c r="C13" s="369"/>
      <c r="D13" s="370"/>
      <c r="E13" s="266">
        <v>0</v>
      </c>
      <c r="F13" s="266">
        <v>0</v>
      </c>
      <c r="G13" s="266">
        <v>0</v>
      </c>
      <c r="H13" s="266">
        <v>0</v>
      </c>
      <c r="I13" s="266">
        <v>0</v>
      </c>
    </row>
    <row r="14" spans="1:10" ht="30" customHeight="1">
      <c r="A14" s="368" t="s">
        <v>22</v>
      </c>
      <c r="B14" s="369"/>
      <c r="C14" s="369"/>
      <c r="D14" s="370"/>
      <c r="E14" s="266">
        <v>57039.67</v>
      </c>
      <c r="F14" s="266">
        <v>0</v>
      </c>
      <c r="G14" s="266">
        <v>0</v>
      </c>
      <c r="H14" s="266">
        <v>0</v>
      </c>
      <c r="I14" s="266">
        <v>0</v>
      </c>
    </row>
    <row r="15" spans="1:10" ht="30" customHeight="1">
      <c r="A15" s="368" t="s">
        <v>23</v>
      </c>
      <c r="B15" s="369"/>
      <c r="C15" s="369"/>
      <c r="D15" s="370"/>
      <c r="E15" s="266">
        <v>0</v>
      </c>
      <c r="F15" s="266">
        <v>13861.16</v>
      </c>
      <c r="G15" s="266">
        <v>0</v>
      </c>
      <c r="H15" s="266">
        <v>0</v>
      </c>
      <c r="I15" s="266">
        <v>0</v>
      </c>
    </row>
    <row r="16" spans="1:10" ht="30" customHeight="1">
      <c r="A16" s="360" t="s">
        <v>34</v>
      </c>
      <c r="B16" s="361"/>
      <c r="C16" s="361"/>
      <c r="D16" s="362"/>
      <c r="E16" s="266">
        <v>0</v>
      </c>
      <c r="F16" s="266">
        <v>0</v>
      </c>
      <c r="G16" s="266">
        <v>0</v>
      </c>
      <c r="H16" s="266">
        <v>0</v>
      </c>
      <c r="I16" s="266">
        <v>0</v>
      </c>
    </row>
    <row r="17" spans="1:9" ht="30" customHeight="1">
      <c r="A17" s="368" t="s">
        <v>33</v>
      </c>
      <c r="B17" s="369"/>
      <c r="C17" s="369"/>
      <c r="D17" s="370"/>
      <c r="E17" s="266">
        <v>0</v>
      </c>
      <c r="F17" s="266">
        <v>0</v>
      </c>
      <c r="G17" s="266">
        <v>0</v>
      </c>
      <c r="H17" s="266">
        <v>0</v>
      </c>
      <c r="I17" s="266">
        <v>0</v>
      </c>
    </row>
    <row r="18" spans="1:9" ht="30" customHeight="1">
      <c r="A18" s="368" t="s">
        <v>24</v>
      </c>
      <c r="B18" s="369"/>
      <c r="C18" s="369"/>
      <c r="D18" s="370"/>
      <c r="E18" s="266">
        <v>0</v>
      </c>
      <c r="F18" s="266">
        <v>0</v>
      </c>
      <c r="G18" s="266">
        <v>0</v>
      </c>
      <c r="H18" s="266">
        <v>0</v>
      </c>
      <c r="I18" s="266">
        <v>0</v>
      </c>
    </row>
    <row r="19" spans="1:9" ht="30" customHeight="1">
      <c r="A19" s="360" t="s">
        <v>25</v>
      </c>
      <c r="B19" s="361"/>
      <c r="C19" s="361"/>
      <c r="D19" s="362"/>
      <c r="E19" s="266">
        <v>0</v>
      </c>
      <c r="F19" s="266">
        <v>0</v>
      </c>
      <c r="G19" s="266">
        <v>0</v>
      </c>
      <c r="H19" s="266">
        <v>0</v>
      </c>
      <c r="I19" s="266">
        <v>0</v>
      </c>
    </row>
    <row r="20" spans="1:9" ht="30" customHeight="1">
      <c r="A20" s="368" t="s">
        <v>26</v>
      </c>
      <c r="B20" s="369"/>
      <c r="C20" s="369"/>
      <c r="D20" s="370"/>
      <c r="E20" s="266">
        <v>0</v>
      </c>
      <c r="F20" s="266">
        <v>0</v>
      </c>
      <c r="G20" s="266">
        <v>0</v>
      </c>
      <c r="H20" s="266">
        <v>0</v>
      </c>
      <c r="I20" s="266">
        <v>0</v>
      </c>
    </row>
    <row r="21" spans="1:9" ht="30" customHeight="1">
      <c r="A21" s="363" t="s">
        <v>27</v>
      </c>
      <c r="B21" s="364"/>
      <c r="C21" s="364"/>
      <c r="D21" s="365"/>
      <c r="E21" s="266">
        <v>0</v>
      </c>
      <c r="F21" s="266">
        <v>0</v>
      </c>
      <c r="G21" s="266">
        <v>0</v>
      </c>
      <c r="H21" s="266">
        <v>0</v>
      </c>
      <c r="I21" s="266">
        <v>74868.75</v>
      </c>
    </row>
  </sheetData>
  <mergeCells count="18">
    <mergeCell ref="A17:D17"/>
    <mergeCell ref="A18:D18"/>
    <mergeCell ref="A19:D19"/>
    <mergeCell ref="A20:D20"/>
    <mergeCell ref="A21:D21"/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</vt:i4>
      </vt:variant>
    </vt:vector>
  </HeadingPairs>
  <TitlesOfParts>
    <vt:vector size="16" baseType="lpstr">
      <vt:lpstr>Macro-commandes</vt:lpstr>
      <vt:lpstr>Coordonnées</vt:lpstr>
      <vt:lpstr>Résultats</vt:lpstr>
      <vt:lpstr>Ordinaire GE</vt:lpstr>
      <vt:lpstr>Extraordinaire GE</vt:lpstr>
      <vt:lpstr>DO fonctions</vt:lpstr>
      <vt:lpstr>RO fonctions</vt:lpstr>
      <vt:lpstr>DE fonctions</vt:lpstr>
      <vt:lpstr>RE fonctions</vt:lpstr>
      <vt:lpstr>Actif</vt:lpstr>
      <vt:lpstr>Passif</vt:lpstr>
      <vt:lpstr>Charges</vt:lpstr>
      <vt:lpstr>Produits</vt:lpstr>
      <vt:lpstr>Commentaires</vt:lpstr>
      <vt:lpstr>Glossaire</vt:lpstr>
      <vt:lpstr>Coordonnées!Zone_d_impression</vt:lpstr>
    </vt:vector>
  </TitlesOfParts>
  <Company>Cabinet du Ministre des Affaires Intérieures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BROGNON Philippe</dc:creator>
  <cp:lastModifiedBy>Lina Toussaint</cp:lastModifiedBy>
  <cp:lastPrinted>2024-12-03T14:33:46Z</cp:lastPrinted>
  <dcterms:created xsi:type="dcterms:W3CDTF">2006-02-10T09:03:57Z</dcterms:created>
  <dcterms:modified xsi:type="dcterms:W3CDTF">2026-05-22T09:26:25Z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etDate">
    <vt:lpwstr>2021-06-22T14:02:40Z</vt:lpwstr>
  </property>
  <property fmtid="{D5CDD505-2E9C-101B-9397-08002B2CF9AE}" pid="4" name="MSIP_Label_e72a09c5-6e26-4737-a926-47ef1ab198ae_Method">
    <vt:lpwstr>Standard</vt:lpwstr>
  </property>
  <property fmtid="{D5CDD505-2E9C-101B-9397-08002B2CF9AE}" pid="5" name="MSIP_Label_e72a09c5-6e26-4737-a926-47ef1ab198ae_Name">
    <vt:lpwstr>e72a09c5-6e26-4737-a926-47ef1ab198ae</vt:lpwstr>
  </property>
  <property fmtid="{D5CDD505-2E9C-101B-9397-08002B2CF9AE}" pid="6" name="MSIP_Label_e72a09c5-6e26-4737-a926-47ef1ab198ae_SiteId">
    <vt:lpwstr>1f816a84-7aa6-4a56-b22a-7b3452fa8681</vt:lpwstr>
  </property>
  <property fmtid="{D5CDD505-2E9C-101B-9397-08002B2CF9AE}" pid="7" name="MSIP_Label_e72a09c5-6e26-4737-a926-47ef1ab198ae_ActionId">
    <vt:lpwstr>6f3eb558-917c-44de-9027-36e2efd7c26c</vt:lpwstr>
  </property>
  <property fmtid="{D5CDD505-2E9C-101B-9397-08002B2CF9AE}" pid="8" name="MSIP_Label_e72a09c5-6e26-4737-a926-47ef1ab198ae_ContentBits">
    <vt:lpwstr>8</vt:lpwstr>
  </property>
</Properties>
</file>